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1110下水道\普及管理係\【公営企業会計移行後】\決算統計・消費税・経営比較分析表\令和６年度\経営比較分析表_2026.1.29\"/>
    </mc:Choice>
  </mc:AlternateContent>
  <xr:revisionPtr revIDLastSave="0" documentId="13_ncr:1_{3945872B-B419-4F99-8420-B6C6FFC1AB2D}" xr6:coauthVersionLast="47" xr6:coauthVersionMax="47" xr10:uidLastSave="{00000000-0000-0000-0000-000000000000}"/>
  <workbookProtection workbookAlgorithmName="SHA-512" workbookHashValue="6b+ArvGUpvOmvgK/wW4tcdutu78yimWONDy/CmehPVptwEHZL0mqW2GVp6cuCX+jtwTT0QXP5J5OY9I9lngE+w==" workbookSaltValue="kiiVS3wUshFc+BmLm+fdOA==" workbookSpinCount="100000" lockStructure="1"/>
  <bookViews>
    <workbookView xWindow="-120" yWindow="-120" windowWidth="29040" windowHeight="17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I10" i="4"/>
  <c r="B10" i="4"/>
  <c r="AD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<sst xmlns="http://schemas.openxmlformats.org/spreadsheetml/2006/main" count="236" uniqueCount="116">
  <si>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</si>
  <si>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</si>
  <si>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</si>
  <si>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</si>
  <si>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</si>
  <si>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</si>
  <si>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</si>
  <si>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</si>
  <si>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</si>
  <si>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</si>
  <si>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</si>
  <si>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</si>
  <si>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</si>
  <si>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</si>
  <si>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</si>
  <si>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</si>
  <si>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</si>
  <si>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</si>
  <si>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</si>
  <si>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</si>
  <si>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</si>
  <si>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</si>
  <si>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</si>
  <si>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</si>
  <si>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</si>
  <si>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</si>
  <si>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</si>
  <si>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</si>
  <si>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</si>
  <si>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</si>
  <si>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</si>
  <si>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</si>
  <si>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</si>
  <si>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</si>
  <si>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</si>
  <si>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</si>
  <si>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</si>
  <si>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</si>
  <si>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</si>
  <si>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</si>
  <si>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</si>
  <si>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</si>
  <si>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</si>
  <si>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</si>
  <si>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</si>
  <si>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</si>
  <si>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</si>
  <si>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</si>
  <si>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</si>
  <si>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</si>
  <si>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</si>
  <si>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</si>
  <si>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</si>
  <si>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</si>
  <si>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</si>
  <si>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</si>
  <si>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</si>
  <si>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</si>
  <si>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</si>
  <si>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</si>
  <si>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</si>
  <si>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</si>
  <si>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</si>
  <si>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</si>
  <si>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</si>
  <si>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</si>
  <si>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</si>
  <si>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</si>
  <si>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</si>
  <si>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</si>
  <si>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</si>
  <si>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</si>
  <si>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</si>
  <si>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</si>
  <si>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</si>
  <si>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</si>
  <si>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</si>
  <si>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</si>
  <si>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</si>
  <si>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</si>
  <si>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</si>
  <si>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</si>
  <si>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</si>
  <si>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</si>
  <si>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</si>
  <si>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</si>
  <si>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</si>
  <si>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</si>
  <si>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</si>
  <si>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</si>
  <si>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</si>
  <si>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</si>
  <si>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</si>
  <si>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</si>
  <si>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</si>
  <si>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</si>
  <si>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角田市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</si>
  <si>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</si>
  <si>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</si>
  <si>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</si>
  <si>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</si>
  <si>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</si>
  <si>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</si>
  <si>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</si>
  <si>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</si>
  <si>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</si>
  <si>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</si>
  <si>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</si>
  <si>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</si>
  <si>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</si>
  <si>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</si>
  <si>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</si>
  <si>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</si>
  <si>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①経常収支比率：令和6年度は100％を上回ったが、一般会計繰入金や補助金によるところが大きい。今後も新規接続による使用料収入の増加と経費削減を図り、改善に努める。
②累積欠損金比率：法適用に伴い減価償却費等が認識された結果、114.8％と高い水準になっている。類似団体平均と比較しても高い水準である。収益向上と経費削減等により改善に努めていく。
③流動比率：令和6年度は20.1％であり類似団体平均と比較しても著しく低い水準である。当面は一般会計繰入金により、資金不足に陥らないようにする必要がある。
④企業債残高対事業規模比率：1497％であり、当市は軟弱な地盤が多く工事費が割高となるため、類似団体平均より高い数値を示している。今後、計画的な事業展開により適切な事業経営に努めていく。
⑤経費回収率：81.2％であり、類似団体と比較して低い水準である。次年度からの新しい経営戦略と使用料の改定により回収率の改善に努め、より一層の健全化が必要である。
⑥汚水処理原価：206.5円であり、類似団体平均と比較して高い状況にある。今後も経費節減と有収水量の確保に努め、効率的な運営を図っていく。
⑦施設利用率：当市において処理場を運営していないため0％である。
⑧水洗化率：87.4％であり、類似団体平均には及ばない状況である。今後も積極的に普及促進策を進め、環境衛生の向上を図っていく。</t>
    <rPh sb="8" eb="10">
      <t>レイワ</t>
    </rPh>
    <rPh sb="11" eb="13">
      <t>ネンド</t>
    </rPh>
    <rPh sb="19" eb="21">
      <t>ウワマワ</t>
    </rPh>
    <rPh sb="150" eb="152">
      <t>シュウエキ</t>
    </rPh>
    <rPh sb="152" eb="154">
      <t>コウジョウ</t>
    </rPh>
    <rPh sb="179" eb="181">
      <t>レイワ</t>
    </rPh>
    <rPh sb="182" eb="184">
      <t>ネンド</t>
    </rPh>
    <rPh sb="323" eb="325">
      <t>ジギョウ</t>
    </rPh>
    <rPh sb="325" eb="327">
      <t>テンカイ</t>
    </rPh>
    <rPh sb="330" eb="332">
      <t>テキセツ</t>
    </rPh>
    <rPh sb="378" eb="381">
      <t>ジネンド</t>
    </rPh>
    <rPh sb="384" eb="385">
      <t>アタラ</t>
    </rPh>
    <rPh sb="387" eb="391">
      <t>ケイエイセンリャク</t>
    </rPh>
    <rPh sb="401" eb="404">
      <t>カイシュウリツ</t>
    </rPh>
    <rPh sb="405" eb="407">
      <t>カイゼン</t>
    </rPh>
    <rPh sb="408" eb="409">
      <t>ツト</t>
    </rPh>
    <rPh sb="413" eb="415">
      <t>イッソウ</t>
    </rPh>
    <rPh sb="416" eb="419">
      <t>ケンゼンカ</t>
    </rPh>
    <rPh sb="458" eb="460">
      <t>ジョウキョウ</t>
    </rPh>
    <rPh sb="514" eb="516">
      <t>ウンエイ</t>
    </rPh>
    <rPh sb="557" eb="559">
      <t>ジョウキョウ</t>
    </rPh>
    <phoneticPr fontId="4"/>
  </si>
  <si>
    <t>①有形固定資産減価償却率：14.9％と類似団体との比較においても低くなっているが、令和２年度から法適用したことにより、法適用前の減価償却累計額を記載していないためである。
②管渠老朽化率：当市の下水道事業は平成2年3月供用開始のため、標準耐用年数50年を過ぎた管渠はないため0％である。
③管渠改善率：0％であるが、これは令和6年度に管渠更新を行わなかったためである。平成28年度に角田市下水道ストックマネジメント計画を策定し、当該計画に基づき平成29年度から令和3年度までの5か年でマンホール蓋の取替を実施している。
　今後、新しいストックマネジメント計画に基づき、健全な施設の維持を図ることとしている。</t>
    <rPh sb="264" eb="265">
      <t>アタラ</t>
    </rPh>
    <rPh sb="280" eb="281">
      <t>モト</t>
    </rPh>
    <phoneticPr fontId="4"/>
  </si>
  <si>
    <t>　当市の公共下水道事業は令和2年4月1日に公営企業会計へ移行したが、各指標とも類似団体平均値には及ばず、経営健全性において課題がある状況である。次年度からの新しい経営戦略と適正な料金設定による使用料の改定により、収入を確保するとともに費用を抑制し、公共下水道事業の安定経営を目指していく。</t>
    <rPh sb="52" eb="54">
      <t>ケイエイ</t>
    </rPh>
    <rPh sb="54" eb="56">
      <t>ケンゼン</t>
    </rPh>
    <rPh sb="56" eb="57">
      <t>セイ</t>
    </rPh>
    <rPh sb="61" eb="63">
      <t>カダイ</t>
    </rPh>
    <rPh sb="72" eb="75">
      <t>ジネンド</t>
    </rPh>
    <rPh sb="78" eb="79">
      <t>アタラ</t>
    </rPh>
    <rPh sb="81" eb="85">
      <t>ケイエイセンリャク</t>
    </rPh>
    <rPh sb="86" eb="88">
      <t>テキセイ</t>
    </rPh>
    <rPh sb="89" eb="91">
      <t>リョウキン</t>
    </rPh>
    <rPh sb="91" eb="93">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</si>
</sst>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0.2</c:v>
                </c:pt>
                <c:pt idx="1">
                  <c:v>0</c:v>
                </c:pt>
                <c:pt idx="2">
                  <c:v>0</c:v>
                </c:pt>
                <c:pt idx="3">
                  <c:v>0</c:v>
                </c:pt>
                <c:pt idx="4">
                  <c:v>0</c:v>
                </c:pt>
              </c:numCache>
            </c:numRef>
          </c:val>
          <c:extLst>
            <c:ext xmlns:c16="http://schemas.microsoft.com/office/drawing/2014/chart" uri="{C3380CC4-5D6E-409C-BE32-E72D297353CC}">
              <c16:uniqueId val="{00000000-733F-494A-97DE-74D258316C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733F-494A-97DE-74D258316C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1A-409D-9D3C-937FEA0947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561A-409D-9D3C-937FEA0947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85.45</c:v>
                </c:pt>
                <c:pt idx="1">
                  <c:v>86.6</c:v>
                </c:pt>
                <c:pt idx="2">
                  <c:v>87.53</c:v>
                </c:pt>
                <c:pt idx="3">
                  <c:v>87.68</c:v>
                </c:pt>
                <c:pt idx="4">
                  <c:v>87.48</c:v>
                </c:pt>
              </c:numCache>
            </c:numRef>
          </c:val>
          <c:extLst>
            <c:ext xmlns:c16="http://schemas.microsoft.com/office/drawing/2014/chart" uri="{C3380CC4-5D6E-409C-BE32-E72D297353CC}">
              <c16:uniqueId val="{00000000-A4AF-467B-AE25-30A92E3375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A4AF-467B-AE25-30A92E3375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101.08</c:v>
                </c:pt>
                <c:pt idx="1">
                  <c:v>99.88</c:v>
                </c:pt>
                <c:pt idx="2">
                  <c:v>103.78</c:v>
                </c:pt>
                <c:pt idx="3">
                  <c:v>103.02</c:v>
                </c:pt>
                <c:pt idx="4">
                  <c:v>105.91</c:v>
                </c:pt>
              </c:numCache>
            </c:numRef>
          </c:val>
          <c:extLst>
            <c:ext xmlns:c16="http://schemas.microsoft.com/office/drawing/2014/chart" uri="{C3380CC4-5D6E-409C-BE32-E72D297353CC}">
              <c16:uniqueId val="{00000000-F63E-40E2-AFEB-C2CAB4B742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F63E-40E2-AFEB-C2CAB4B742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3.04</c:v>
                </c:pt>
                <c:pt idx="1">
                  <c:v>6.04</c:v>
                </c:pt>
                <c:pt idx="2">
                  <c:v>9</c:v>
                </c:pt>
                <c:pt idx="3">
                  <c:v>11.93</c:v>
                </c:pt>
                <c:pt idx="4">
                  <c:v>14.91</c:v>
                </c:pt>
              </c:numCache>
            </c:numRef>
          </c:val>
          <c:extLst>
            <c:ext xmlns:c16="http://schemas.microsoft.com/office/drawing/2014/chart" uri="{C3380CC4-5D6E-409C-BE32-E72D297353CC}">
              <c16:uniqueId val="{00000000-6ADA-4B63-A35A-2052EAAE33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6ADA-4B63-A35A-2052EAAE33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2E-433C-AAB7-CEA0C1DD0F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282E-433C-AAB7-CEA0C1DD0F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151.22</c:v>
                </c:pt>
                <c:pt idx="1">
                  <c:v>158.11000000000001</c:v>
                </c:pt>
                <c:pt idx="2">
                  <c:v>141.11000000000001</c:v>
                </c:pt>
                <c:pt idx="3">
                  <c:v>132.36000000000001</c:v>
                </c:pt>
                <c:pt idx="4">
                  <c:v>114.85</c:v>
                </c:pt>
              </c:numCache>
            </c:numRef>
          </c:val>
          <c:extLst>
            <c:ext xmlns:c16="http://schemas.microsoft.com/office/drawing/2014/chart" uri="{C3380CC4-5D6E-409C-BE32-E72D297353CC}">
              <c16:uniqueId val="{00000000-418C-480C-B1C7-E8118D56BE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418C-480C-B1C7-E8118D56BE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6.85</c:v>
                </c:pt>
                <c:pt idx="1">
                  <c:v>5.05</c:v>
                </c:pt>
                <c:pt idx="2">
                  <c:v>7.35</c:v>
                </c:pt>
                <c:pt idx="3">
                  <c:v>18.52</c:v>
                </c:pt>
                <c:pt idx="4">
                  <c:v>20.149999999999999</c:v>
                </c:pt>
              </c:numCache>
            </c:numRef>
          </c:val>
          <c:extLst>
            <c:ext xmlns:c16="http://schemas.microsoft.com/office/drawing/2014/chart" uri="{C3380CC4-5D6E-409C-BE32-E72D297353CC}">
              <c16:uniqueId val="{00000000-0F96-44E9-AC1B-15FD9FC649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0F96-44E9-AC1B-15FD9FC649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1803.13</c:v>
                </c:pt>
                <c:pt idx="1">
                  <c:v>1713.91</c:v>
                </c:pt>
                <c:pt idx="2">
                  <c:v>1589.5</c:v>
                </c:pt>
                <c:pt idx="3">
                  <c:v>1329.35</c:v>
                </c:pt>
                <c:pt idx="4">
                  <c:v>1497.05</c:v>
                </c:pt>
              </c:numCache>
            </c:numRef>
          </c:val>
          <c:extLst>
            <c:ext xmlns:c16="http://schemas.microsoft.com/office/drawing/2014/chart" uri="{C3380CC4-5D6E-409C-BE32-E72D297353CC}">
              <c16:uniqueId val="{00000000-AB9C-4106-84D9-4C56D8EAF0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AB9C-4106-84D9-4C56D8EAF0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41.28</c:v>
                </c:pt>
                <c:pt idx="1">
                  <c:v>76.900000000000006</c:v>
                </c:pt>
                <c:pt idx="2">
                  <c:v>83</c:v>
                </c:pt>
                <c:pt idx="3">
                  <c:v>85.69</c:v>
                </c:pt>
                <c:pt idx="4">
                  <c:v>81.23</c:v>
                </c:pt>
              </c:numCache>
            </c:numRef>
          </c:val>
          <c:extLst>
            <c:ext xmlns:c16="http://schemas.microsoft.com/office/drawing/2014/chart" uri="{C3380CC4-5D6E-409C-BE32-E72D297353CC}">
              <c16:uniqueId val="{00000000-B3F2-48EE-8EEC-4DD5FC39A3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B3F2-48EE-8EEC-4DD5FC39A3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405.26</c:v>
                </c:pt>
                <c:pt idx="1">
                  <c:v>218.36</c:v>
                </c:pt>
                <c:pt idx="2">
                  <c:v>202.84</c:v>
                </c:pt>
                <c:pt idx="3">
                  <c:v>197.49</c:v>
                </c:pt>
                <c:pt idx="4">
                  <c:v>206.55</c:v>
                </c:pt>
              </c:numCache>
            </c:numRef>
          </c:val>
          <c:extLst>
            <c:ext xmlns:c16="http://schemas.microsoft.com/office/drawing/2014/chart" uri="{C3380CC4-5D6E-409C-BE32-E72D297353CC}">
              <c16:uniqueId val="{00000000-5AAF-47F8-9A89-2A7EDC527B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5AAF-47F8-9A89-2A7EDC527B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O88" sqref="BO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角田市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26469</v>
      </c>
      <c r="AM8" s="36"/>
      <c r="AN8" s="36"/>
      <c r="AO8" s="36"/>
      <c r="AP8" s="36"/>
      <c r="AQ8" s="36"/>
      <c r="AR8" s="36"/>
      <c r="AS8" s="36"/>
      <c r="AT8" s="37">
        <f>データ!T6</f>
        <v>147.53</v>
      </c>
      <c r="AU8" s="37"/>
      <c r="AV8" s="37"/>
      <c r="AW8" s="37"/>
      <c r="AX8" s="37"/>
      <c r="AY8" s="37"/>
      <c r="AZ8" s="37"/>
      <c r="BA8" s="37"/>
      <c r="BB8" s="37">
        <f>データ!U6</f>
        <v>179.41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53.54</v>
      </c>
      <c r="J10" s="37"/>
      <c r="K10" s="37"/>
      <c r="L10" s="37"/>
      <c r="M10" s="37"/>
      <c r="N10" s="37"/>
      <c r="O10" s="37"/>
      <c r="P10" s="37">
        <f>データ!P6</f>
        <v>59.11</v>
      </c>
      <c r="Q10" s="37"/>
      <c r="R10" s="37"/>
      <c r="S10" s="37"/>
      <c r="T10" s="37"/>
      <c r="U10" s="37"/>
      <c r="V10" s="37"/>
      <c r="W10" s="37">
        <f>データ!Q6</f>
        <v>105.27</v>
      </c>
      <c r="X10" s="37"/>
      <c r="Y10" s="37"/>
      <c r="Z10" s="37"/>
      <c r="AA10" s="37"/>
      <c r="AB10" s="37"/>
      <c r="AC10" s="37"/>
      <c r="AD10" s="36">
        <f>データ!R6</f>
        <v>3130</v>
      </c>
      <c r="AE10" s="36"/>
      <c r="AF10" s="36"/>
      <c r="AG10" s="36"/>
      <c r="AH10" s="36"/>
      <c r="AI10" s="36"/>
      <c r="AJ10" s="36"/>
      <c r="AK10" s="2"/>
      <c r="AL10" s="36">
        <f>データ!V6</f>
        <v>15516</v>
      </c>
      <c r="AM10" s="36"/>
      <c r="AN10" s="36"/>
      <c r="AO10" s="36"/>
      <c r="AP10" s="36"/>
      <c r="AQ10" s="36"/>
      <c r="AR10" s="36"/>
      <c r="AS10" s="36"/>
      <c r="AT10" s="37">
        <f>データ!W6</f>
        <v>6.65</v>
      </c>
      <c r="AU10" s="37"/>
      <c r="AV10" s="37"/>
      <c r="AW10" s="37"/>
      <c r="AX10" s="37"/>
      <c r="AY10" s="37"/>
      <c r="AZ10" s="37"/>
      <c r="BA10" s="37"/>
      <c r="BB10" s="37">
        <f>データ!X6</f>
        <v>2333.23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YuYEdJLu2KZ266BJ48sOIRgD8+PWLi9fqTvN+45wLKPdv/8pz90HO8/O20kbYhnevXYX2M65H5ORr5dB9eAcQ==" saltValue="uxBiF0YlI1ON5u/6L2br4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42081</v>
      </c>
      <c r="D6" s="19">
        <f t="shared" si="3"/>
        <v>46</v>
      </c>
      <c r="E6" s="19">
        <f t="shared" si="3"/>
        <v>17</v>
      </c>
      <c r="F6" s="19">
        <f t="shared" si="3"/>
        <v>1</v>
      </c>
      <c r="G6" s="19">
        <f t="shared" si="3"/>
        <v>0</v>
      </c>
      <c r="H6" s="19" t="str">
        <f t="shared" si="3"/>
        <v>宮城県　角田市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53.54</v>
      </c>
      <c r="P6" s="20">
        <f t="shared" si="3"/>
        <v>59.11</v>
      </c>
      <c r="Q6" s="20">
        <f t="shared" si="3"/>
        <v>105.27</v>
      </c>
      <c r="R6" s="20">
        <f t="shared" si="3"/>
        <v>3130</v>
      </c>
      <c r="S6" s="20">
        <f t="shared" si="3"/>
        <v>26469</v>
      </c>
      <c r="T6" s="20">
        <f t="shared" si="3"/>
        <v>147.53</v>
      </c>
      <c r="U6" s="20">
        <f t="shared" si="3"/>
        <v>179.41</v>
      </c>
      <c r="V6" s="20">
        <f t="shared" si="3"/>
        <v>15516</v>
      </c>
      <c r="W6" s="20">
        <f t="shared" si="3"/>
        <v>6.65</v>
      </c>
      <c r="X6" s="20">
        <f t="shared" si="3"/>
        <v>2333.23</v>
      </c>
      <c r="Y6" s="21">
        <f>IF(Y7="",NA(),Y7)</f>
        <v>101.08</v>
      </c>
      <c r="Z6" s="21">
        <f t="shared" ref="Z6:AH6" si="4">IF(Z7="",NA(),Z7)</f>
        <v>99.88</v>
      </c>
      <c r="AA6" s="21">
        <f t="shared" si="4"/>
        <v>103.78</v>
      </c>
      <c r="AB6" s="21">
        <f t="shared" si="4"/>
        <v>103.02</v>
      </c>
      <c r="AC6" s="21">
        <f t="shared" si="4"/>
        <v>105.91</v>
      </c>
      <c r="AD6" s="21">
        <f t="shared" si="4"/>
        <v>105.41</v>
      </c>
      <c r="AE6" s="21">
        <f t="shared" si="4"/>
        <v>104.64</v>
      </c>
      <c r="AF6" s="21">
        <f t="shared" si="4"/>
        <v>105.35</v>
      </c>
      <c r="AG6" s="21">
        <f t="shared" si="4"/>
        <v>106.8</v>
      </c>
      <c r="AH6" s="21">
        <f t="shared" si="4"/>
        <v>104.65</v>
      </c>
      <c r="AI6" s="20" t="str">
        <f>IF(AI7="","",IF(AI7="-","【-】","【"&amp;SUBSTITUTE(TEXT(AI7,"#,##0.00"),"-","△")&amp;"】"))</f>
        <v>【105.36】</v>
      </c>
      <c r="AJ6" s="21">
        <f>IF(AJ7="",NA(),AJ7)</f>
        <v>151.22</v>
      </c>
      <c r="AK6" s="21">
        <f t="shared" ref="AK6:AS6" si="5">IF(AK7="",NA(),AK7)</f>
        <v>158.11000000000001</v>
      </c>
      <c r="AL6" s="21">
        <f t="shared" si="5"/>
        <v>141.11000000000001</v>
      </c>
      <c r="AM6" s="21">
        <f t="shared" si="5"/>
        <v>132.36000000000001</v>
      </c>
      <c r="AN6" s="21">
        <f t="shared" si="5"/>
        <v>114.85</v>
      </c>
      <c r="AO6" s="21">
        <f t="shared" si="5"/>
        <v>25.86</v>
      </c>
      <c r="AP6" s="21">
        <f t="shared" si="5"/>
        <v>25.76</v>
      </c>
      <c r="AQ6" s="21">
        <f t="shared" si="5"/>
        <v>26.07</v>
      </c>
      <c r="AR6" s="21">
        <f t="shared" si="5"/>
        <v>26.89</v>
      </c>
      <c r="AS6" s="21">
        <f t="shared" si="5"/>
        <v>23.18</v>
      </c>
      <c r="AT6" s="20" t="str">
        <f>IF(AT7="","",IF(AT7="-","【-】","【"&amp;SUBSTITUTE(TEXT(AT7,"#,##0.00"),"-","△")&amp;"】"))</f>
        <v>【3.12】</v>
      </c>
      <c r="AU6" s="21">
        <f>IF(AU7="",NA(),AU7)</f>
        <v>6.85</v>
      </c>
      <c r="AV6" s="21">
        <f t="shared" ref="AV6:BD6" si="6">IF(AV7="",NA(),AV7)</f>
        <v>5.05</v>
      </c>
      <c r="AW6" s="21">
        <f t="shared" si="6"/>
        <v>7.35</v>
      </c>
      <c r="AX6" s="21">
        <f t="shared" si="6"/>
        <v>18.52</v>
      </c>
      <c r="AY6" s="21">
        <f t="shared" si="6"/>
        <v>20.149999999999999</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1803.13</v>
      </c>
      <c r="BG6" s="21">
        <f t="shared" ref="BG6:BO6" si="7">IF(BG7="",NA(),BG7)</f>
        <v>1713.91</v>
      </c>
      <c r="BH6" s="21">
        <f t="shared" si="7"/>
        <v>1589.5</v>
      </c>
      <c r="BI6" s="21">
        <f t="shared" si="7"/>
        <v>1329.35</v>
      </c>
      <c r="BJ6" s="21">
        <f t="shared" si="7"/>
        <v>1497.05</v>
      </c>
      <c r="BK6" s="21">
        <f t="shared" si="7"/>
        <v>812.92</v>
      </c>
      <c r="BL6" s="21">
        <f t="shared" si="7"/>
        <v>765.48</v>
      </c>
      <c r="BM6" s="21">
        <f t="shared" si="7"/>
        <v>742.08</v>
      </c>
      <c r="BN6" s="21">
        <f t="shared" si="7"/>
        <v>730.84</v>
      </c>
      <c r="BO6" s="21">
        <f t="shared" si="7"/>
        <v>706.45</v>
      </c>
      <c r="BP6" s="20" t="str">
        <f>IF(BP7="","",IF(BP7="-","【-】","【"&amp;SUBSTITUTE(TEXT(BP7,"#,##0.00"),"-","△")&amp;"】"))</f>
        <v>【602.56】</v>
      </c>
      <c r="BQ6" s="21">
        <f>IF(BQ7="",NA(),BQ7)</f>
        <v>41.28</v>
      </c>
      <c r="BR6" s="21">
        <f t="shared" ref="BR6:BZ6" si="8">IF(BR7="",NA(),BR7)</f>
        <v>76.900000000000006</v>
      </c>
      <c r="BS6" s="21">
        <f t="shared" si="8"/>
        <v>83</v>
      </c>
      <c r="BT6" s="21">
        <f t="shared" si="8"/>
        <v>85.69</v>
      </c>
      <c r="BU6" s="21">
        <f t="shared" si="8"/>
        <v>81.23</v>
      </c>
      <c r="BV6" s="21">
        <f t="shared" si="8"/>
        <v>85.4</v>
      </c>
      <c r="BW6" s="21">
        <f t="shared" si="8"/>
        <v>87.8</v>
      </c>
      <c r="BX6" s="21">
        <f t="shared" si="8"/>
        <v>86.51</v>
      </c>
      <c r="BY6" s="21">
        <f t="shared" si="8"/>
        <v>89.17</v>
      </c>
      <c r="BZ6" s="21">
        <f t="shared" si="8"/>
        <v>85.67</v>
      </c>
      <c r="CA6" s="20" t="str">
        <f>IF(CA7="","",IF(CA7="-","【-】","【"&amp;SUBSTITUTE(TEXT(CA7,"#,##0.00"),"-","△")&amp;"】"))</f>
        <v>【97.94】</v>
      </c>
      <c r="CB6" s="21">
        <f>IF(CB7="",NA(),CB7)</f>
        <v>405.26</v>
      </c>
      <c r="CC6" s="21">
        <f t="shared" ref="CC6:CK6" si="9">IF(CC7="",NA(),CC7)</f>
        <v>218.36</v>
      </c>
      <c r="CD6" s="21">
        <f t="shared" si="9"/>
        <v>202.84</v>
      </c>
      <c r="CE6" s="21">
        <f t="shared" si="9"/>
        <v>197.49</v>
      </c>
      <c r="CF6" s="21">
        <f t="shared" si="9"/>
        <v>206.55</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85.45</v>
      </c>
      <c r="CY6" s="21">
        <f t="shared" ref="CY6:DG6" si="11">IF(CY7="",NA(),CY7)</f>
        <v>86.6</v>
      </c>
      <c r="CZ6" s="21">
        <f t="shared" si="11"/>
        <v>87.53</v>
      </c>
      <c r="DA6" s="21">
        <f t="shared" si="11"/>
        <v>87.68</v>
      </c>
      <c r="DB6" s="21">
        <f t="shared" si="11"/>
        <v>87.48</v>
      </c>
      <c r="DC6" s="21">
        <f t="shared" si="11"/>
        <v>92.34</v>
      </c>
      <c r="DD6" s="21">
        <f t="shared" si="11"/>
        <v>91.78</v>
      </c>
      <c r="DE6" s="21">
        <f t="shared" si="11"/>
        <v>91.37</v>
      </c>
      <c r="DF6" s="21">
        <f t="shared" si="11"/>
        <v>91.92</v>
      </c>
      <c r="DG6" s="21">
        <f t="shared" si="11"/>
        <v>91.12</v>
      </c>
      <c r="DH6" s="20" t="str">
        <f>IF(DH7="","",IF(DH7="-","【-】","【"&amp;SUBSTITUTE(TEXT(DH7,"#,##0.00"),"-","△")&amp;"】"))</f>
        <v>【96.00】</v>
      </c>
      <c r="DI6" s="21">
        <f>IF(DI7="",NA(),DI7)</f>
        <v>3.04</v>
      </c>
      <c r="DJ6" s="21">
        <f t="shared" ref="DJ6:DR6" si="12">IF(DJ7="",NA(),DJ7)</f>
        <v>6.04</v>
      </c>
      <c r="DK6" s="21">
        <f t="shared" si="12"/>
        <v>9</v>
      </c>
      <c r="DL6" s="21">
        <f t="shared" si="12"/>
        <v>11.93</v>
      </c>
      <c r="DM6" s="21">
        <f t="shared" si="12"/>
        <v>14.91</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1">
        <f>IF(EE7="",NA(),EE7)</f>
        <v>0.2</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42081</v>
      </c>
      <c r="D7" s="23">
        <v>46</v>
      </c>
      <c r="E7" s="23">
        <v>17</v>
      </c>
      <c r="F7" s="23">
        <v>1</v>
      </c>
      <c r="G7" s="23">
        <v>0</v>
      </c>
      <c r="H7" s="23" t="s">
        <v>96</v>
      </c>
      <c r="I7" s="23" t="s">
        <v>97</v>
      </c>
      <c r="J7" s="23" t="s">
        <v>98</v>
      </c>
      <c r="K7" s="23" t="s">
        <v>99</v>
      </c>
      <c r="L7" s="23" t="s">
        <v>100</v>
      </c>
      <c r="M7" s="23" t="s">
        <v>101</v>
      </c>
      <c r="N7" s="24" t="s">
        <v>102</v>
      </c>
      <c r="O7" s="24">
        <v>53.54</v>
      </c>
      <c r="P7" s="24">
        <v>59.11</v>
      </c>
      <c r="Q7" s="24">
        <v>105.27</v>
      </c>
      <c r="R7" s="24">
        <v>3130</v>
      </c>
      <c r="S7" s="24">
        <v>26469</v>
      </c>
      <c r="T7" s="24">
        <v>147.53</v>
      </c>
      <c r="U7" s="24">
        <v>179.41</v>
      </c>
      <c r="V7" s="24">
        <v>15516</v>
      </c>
      <c r="W7" s="24">
        <v>6.65</v>
      </c>
      <c r="X7" s="24">
        <v>2333.23</v>
      </c>
      <c r="Y7" s="24">
        <v>101.08</v>
      </c>
      <c r="Z7" s="24">
        <v>99.88</v>
      </c>
      <c r="AA7" s="24">
        <v>103.78</v>
      </c>
      <c r="AB7" s="24">
        <v>103.02</v>
      </c>
      <c r="AC7" s="24">
        <v>105.91</v>
      </c>
      <c r="AD7" s="24">
        <v>105.41</v>
      </c>
      <c r="AE7" s="24">
        <v>104.64</v>
      </c>
      <c r="AF7" s="24">
        <v>105.35</v>
      </c>
      <c r="AG7" s="24">
        <v>106.8</v>
      </c>
      <c r="AH7" s="24">
        <v>104.65</v>
      </c>
      <c r="AI7" s="24">
        <v>105.36</v>
      </c>
      <c r="AJ7" s="24">
        <v>151.22</v>
      </c>
      <c r="AK7" s="24">
        <v>158.11000000000001</v>
      </c>
      <c r="AL7" s="24">
        <v>141.11000000000001</v>
      </c>
      <c r="AM7" s="24">
        <v>132.36000000000001</v>
      </c>
      <c r="AN7" s="24">
        <v>114.85</v>
      </c>
      <c r="AO7" s="24">
        <v>25.86</v>
      </c>
      <c r="AP7" s="24">
        <v>25.76</v>
      </c>
      <c r="AQ7" s="24">
        <v>26.07</v>
      </c>
      <c r="AR7" s="24">
        <v>26.89</v>
      </c>
      <c r="AS7" s="24">
        <v>23.18</v>
      </c>
      <c r="AT7" s="24">
        <v>3.12</v>
      </c>
      <c r="AU7" s="24">
        <v>6.85</v>
      </c>
      <c r="AV7" s="24">
        <v>5.05</v>
      </c>
      <c r="AW7" s="24">
        <v>7.35</v>
      </c>
      <c r="AX7" s="24">
        <v>18.52</v>
      </c>
      <c r="AY7" s="24">
        <v>20.149999999999999</v>
      </c>
      <c r="AZ7" s="24">
        <v>58.23</v>
      </c>
      <c r="BA7" s="24">
        <v>65.56</v>
      </c>
      <c r="BB7" s="24">
        <v>65.87</v>
      </c>
      <c r="BC7" s="24">
        <v>77.260000000000005</v>
      </c>
      <c r="BD7" s="24">
        <v>80.010000000000005</v>
      </c>
      <c r="BE7" s="24">
        <v>82.75</v>
      </c>
      <c r="BF7" s="24">
        <v>1803.13</v>
      </c>
      <c r="BG7" s="24">
        <v>1713.91</v>
      </c>
      <c r="BH7" s="24">
        <v>1589.5</v>
      </c>
      <c r="BI7" s="24">
        <v>1329.35</v>
      </c>
      <c r="BJ7" s="24">
        <v>1497.05</v>
      </c>
      <c r="BK7" s="24">
        <v>812.92</v>
      </c>
      <c r="BL7" s="24">
        <v>765.48</v>
      </c>
      <c r="BM7" s="24">
        <v>742.08</v>
      </c>
      <c r="BN7" s="24">
        <v>730.84</v>
      </c>
      <c r="BO7" s="24">
        <v>706.45</v>
      </c>
      <c r="BP7" s="24">
        <v>602.55999999999995</v>
      </c>
      <c r="BQ7" s="24">
        <v>41.28</v>
      </c>
      <c r="BR7" s="24">
        <v>76.900000000000006</v>
      </c>
      <c r="BS7" s="24">
        <v>83</v>
      </c>
      <c r="BT7" s="24">
        <v>85.69</v>
      </c>
      <c r="BU7" s="24">
        <v>81.23</v>
      </c>
      <c r="BV7" s="24">
        <v>85.4</v>
      </c>
      <c r="BW7" s="24">
        <v>87.8</v>
      </c>
      <c r="BX7" s="24">
        <v>86.51</v>
      </c>
      <c r="BY7" s="24">
        <v>89.17</v>
      </c>
      <c r="BZ7" s="24">
        <v>85.67</v>
      </c>
      <c r="CA7" s="24">
        <v>97.94</v>
      </c>
      <c r="CB7" s="24">
        <v>405.26</v>
      </c>
      <c r="CC7" s="24">
        <v>218.36</v>
      </c>
      <c r="CD7" s="24">
        <v>202.84</v>
      </c>
      <c r="CE7" s="24">
        <v>197.49</v>
      </c>
      <c r="CF7" s="24">
        <v>206.55</v>
      </c>
      <c r="CG7" s="24">
        <v>188.57</v>
      </c>
      <c r="CH7" s="24">
        <v>187.69</v>
      </c>
      <c r="CI7" s="24">
        <v>188.24</v>
      </c>
      <c r="CJ7" s="24">
        <v>184.85</v>
      </c>
      <c r="CK7" s="24">
        <v>194.78</v>
      </c>
      <c r="CL7" s="24">
        <v>140.97999999999999</v>
      </c>
      <c r="CM7" s="24" t="s">
        <v>102</v>
      </c>
      <c r="CN7" s="24" t="s">
        <v>102</v>
      </c>
      <c r="CO7" s="24" t="s">
        <v>102</v>
      </c>
      <c r="CP7" s="24" t="s">
        <v>102</v>
      </c>
      <c r="CQ7" s="24" t="s">
        <v>102</v>
      </c>
      <c r="CR7" s="24">
        <v>55.84</v>
      </c>
      <c r="CS7" s="24">
        <v>55.78</v>
      </c>
      <c r="CT7" s="24">
        <v>54.86</v>
      </c>
      <c r="CU7" s="24">
        <v>55.04</v>
      </c>
      <c r="CV7" s="24">
        <v>53.26</v>
      </c>
      <c r="CW7" s="24">
        <v>60.13</v>
      </c>
      <c r="CX7" s="24">
        <v>85.45</v>
      </c>
      <c r="CY7" s="24">
        <v>86.6</v>
      </c>
      <c r="CZ7" s="24">
        <v>87.53</v>
      </c>
      <c r="DA7" s="24">
        <v>87.68</v>
      </c>
      <c r="DB7" s="24">
        <v>87.48</v>
      </c>
      <c r="DC7" s="24">
        <v>92.34</v>
      </c>
      <c r="DD7" s="24">
        <v>91.78</v>
      </c>
      <c r="DE7" s="24">
        <v>91.37</v>
      </c>
      <c r="DF7" s="24">
        <v>91.92</v>
      </c>
      <c r="DG7" s="24">
        <v>91.12</v>
      </c>
      <c r="DH7" s="24">
        <v>96</v>
      </c>
      <c r="DI7" s="24">
        <v>3.04</v>
      </c>
      <c r="DJ7" s="24">
        <v>6.04</v>
      </c>
      <c r="DK7" s="24">
        <v>9</v>
      </c>
      <c r="DL7" s="24">
        <v>11.93</v>
      </c>
      <c r="DM7" s="24">
        <v>14.91</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0.2</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2025-12-23T05:56:43Z</dcterms:created>
  <dcterms:modified xsi:type="dcterms:W3CDTF">2026-02-02T01:36:15Z</dcterms:modified>
  <cp:category/>
</cp:coreProperties>
</file>