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07_角田市★★\"/>
    </mc:Choice>
  </mc:AlternateContent>
  <xr:revisionPtr revIDLastSave="0" documentId="13_ncr:1_{DDBBB00B-D369-4E1C-A722-80CF02EAC013}" xr6:coauthVersionLast="47" xr6:coauthVersionMax="47" xr10:uidLastSave="{00000000-0000-0000-0000-000000000000}"/>
  <workbookProtection workbookAlgorithmName="SHA-512" workbookHashValue="m/ijQ0g5SkI4cLU5+GadrOC5WuLd30ooL0Kdraphd9x0tLiDcU/8ZxMwIuaMmS+5m5okUg3CxkFHwOTZ1/zQIw==" workbookSaltValue="O6DZtzWm8rvlBzzMHGeX3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AT10"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<sst xmlns="http://schemas.openxmlformats.org/spreadsheetml/2006/main" count="231" uniqueCount="115">
  <si>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</si>
  <si>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</si>
  <si>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</si>
  <si>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</si>
  <si>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</si>
  <si>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</si>
  <si>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</si>
  <si>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</si>
  <si>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</si>
  <si>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</si>
  <si>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</si>
  <si>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</si>
  <si>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</si>
  <si>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</si>
  <si>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</si>
  <si>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</si>
  <si>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</si>
  <si>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</si>
  <si>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</si>
  <si>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</si>
  <si>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</si>
  <si>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</si>
  <si>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</si>
  <si>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</si>
  <si>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</si>
  <si>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</si>
  <si>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</si>
  <si>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</si>
  <si>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</si>
  <si>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</si>
  <si>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</si>
  <si>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</si>
  <si>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</si>
  <si>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</si>
  <si>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</si>
  <si>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</si>
  <si>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</si>
  <si>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</si>
  <si>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</si>
  <si>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</si>
  <si>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</si>
  <si>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</si>
  <si>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</si>
  <si>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</si>
  <si>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</si>
  <si>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</si>
  <si>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</si>
  <si>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</si>
  <si>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</si>
  <si>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</si>
  <si>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</si>
  <si>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</si>
  <si>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</si>
  <si>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</si>
  <si>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</si>
  <si>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</si>
  <si>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</si>
  <si>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</si>
  <si>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</si>
  <si>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</si>
  <si>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</si>
  <si>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</si>
  <si>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</si>
  <si>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</si>
  <si>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</si>
  <si>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</si>
  <si>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</si>
  <si>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</si>
  <si>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</si>
  <si>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</si>
  <si>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</si>
  <si>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</si>
  <si>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</si>
  <si>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</si>
  <si>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</si>
  <si>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</si>
  <si>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</si>
  <si>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</si>
  <si>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</si>
  <si>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</si>
  <si>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</si>
  <si>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</si>
  <si>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</si>
  <si>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</si>
  <si>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</si>
  <si>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</si>
  <si>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</si>
  <si>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</si>
  <si>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</si>
  <si>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</si>
  <si>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</si>
  <si>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</si>
  <si>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</si>
  <si>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</si>
  <si>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</si>
  <si>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</si>
  <si>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角田市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</si>
  <si>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</si>
  <si>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</si>
  <si>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</si>
  <si>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</si>
  <si>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</si>
  <si>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</si>
  <si>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</si>
  <si>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</si>
  <si>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</si>
  <si>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</si>
  <si>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</si>
  <si>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</si>
  <si>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</si>
  <si>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</si>
  <si>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</si>
  <si>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市の農業集落排水事業は公共下水道事業と併せて令和2年4月1日に公営企業会計へ移行した。市内2箇所に設けた農業集落排水処理施設は、共に今後人口減少の影響を受けることが予想される地域にあり、水洗化率を維持し有収水量を確保することが課題である。今後は次年度からの新しい経営戦略に基づく適正な料金設定及び当該施設の機能診断・最適化整備の構想により老朽化した処理施設の計画的な更新を行い、適切な維持管理に努めていく。</t>
    <rPh sb="124" eb="127">
      <t>ジネンド</t>
    </rPh>
    <rPh sb="130" eb="131">
      <t>アタラ</t>
    </rPh>
    <rPh sb="138" eb="139">
      <t>モト</t>
    </rPh>
    <rPh sb="148" eb="149">
      <t>オヨ</t>
    </rPh>
    <rPh sb="150" eb="152">
      <t>トウガイ</t>
    </rPh>
    <rPh sb="152" eb="154">
      <t>シセツ</t>
    </rPh>
    <phoneticPr fontId="4"/>
  </si>
  <si>
    <t>①経常収支比率：90.9％であり100％を下回っている。他会計補助金の減少や今後の人口減少に伴う収益減が見込まれることから、経費削減等により維持に努める。
②累積欠損金比率：54.4％であり、他会計補助金などの影響が大きく、収支改善により累積欠損の解消を要する。
③流動比率：31.6％であり、類似団体平均と比較しても低い。現預金は少ないが、企業債償還金があるためである。当面は一般会計繰入金により、資金不足に陥らないようにする必要がある。
④企業債残高対事業規模比率：使用料収入の減少と、地方債現在高に対して一般会計負担の償還額が減少したため比率が高い。費用の抑制と収入の確保が課題となる。
⑤経費回収率：30％であり、類似団体平均を下回るが、今後も人口減少に伴う収益減が見込まれ、施設修繕費等も増加していることから、引き続き経費削減等に努め、適切な料金設定についても検討する。
⑥汚水処理原価：539.1円であり、類似団体平均を上回っている。改善のため、有収水量の維持に努め、引き続き費用の抑制を図っていく。
⑦施設利用率：43.1％と、類似団体平均と比較して低い。当該施設は高齢者世帯の多い地域にあり、流出人口等が多く、新規接続は少ない。今後も大幅な向上は見込めない。
⑧水洗化率：83.3％であり、類似団体平均と比較して低い。高齢者世帯が多い地域であるため、今後も大幅な向上は見込めない。</t>
    <rPh sb="21" eb="22">
      <t>シタ</t>
    </rPh>
    <rPh sb="28" eb="31">
      <t>タカイケイ</t>
    </rPh>
    <rPh sb="31" eb="34">
      <t>ホジョキン</t>
    </rPh>
    <rPh sb="35" eb="37">
      <t>ゲンショウ</t>
    </rPh>
    <rPh sb="96" eb="99">
      <t>タカイケイ</t>
    </rPh>
    <rPh sb="99" eb="102">
      <t>ホジョキン</t>
    </rPh>
    <rPh sb="105" eb="107">
      <t>エイキョウ</t>
    </rPh>
    <rPh sb="108" eb="109">
      <t>オオ</t>
    </rPh>
    <rPh sb="127" eb="128">
      <t>ヨウ</t>
    </rPh>
    <rPh sb="162" eb="165">
      <t>ゲンヨキン</t>
    </rPh>
    <rPh sb="344" eb="346">
      <t>シュウゼン</t>
    </rPh>
    <rPh sb="347" eb="348">
      <t>トウ</t>
    </rPh>
    <rPh sb="349" eb="350">
      <t>フ</t>
    </rPh>
    <rPh sb="360" eb="361">
      <t>ヒ</t>
    </rPh>
    <rPh sb="362" eb="363">
      <t>ツヅ</t>
    </rPh>
    <rPh sb="373" eb="375">
      <t>テキセツ</t>
    </rPh>
    <rPh sb="376" eb="378">
      <t>リョウキン</t>
    </rPh>
    <rPh sb="378" eb="380">
      <t>セッテイ</t>
    </rPh>
    <rPh sb="385" eb="387">
      <t>ケントウ</t>
    </rPh>
    <rPh sb="498" eb="500">
      <t>リュウシュツ</t>
    </rPh>
    <rPh sb="500" eb="502">
      <t>ジンコウ</t>
    </rPh>
    <rPh sb="502" eb="503">
      <t>トウ</t>
    </rPh>
    <rPh sb="504" eb="505">
      <t>オオ</t>
    </rPh>
    <rPh sb="513" eb="514">
      <t>イチジル</t>
    </rPh>
    <rPh sb="515" eb="516">
      <t>スク</t>
    </rPh>
    <phoneticPr fontId="4"/>
  </si>
  <si>
    <t>①有形固定資産減価償却率：17.1％と、類似団体平均との比較においても低くなっているが、令和２年度から法適用したため、法適用前の減価償却累計額を記載していないためである。
②管渠老朽化率：未だ標準耐用年数50年を経過していないため0％である。
③管渠改善率：未だ標準耐用年数50年を経過していないため0％である。
　なお、過去に市内2か所に設けた農業集落排水処理施設のうち、一部管渠の改築が必要となり、改築工事を行った。</t>
    <rPh sb="123" eb="125">
      <t>カンキョ</t>
    </rPh>
    <rPh sb="125" eb="128">
      <t>カイゼンリツ</t>
    </rPh>
    <rPh sb="161" eb="163">
      <t>カコ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</si>
</sst>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51-44E8-B5A2-F438FD89D3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4251-44E8-B5A2-F438FD89D3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44.22</c:v>
                </c:pt>
                <c:pt idx="1">
                  <c:v>43.13</c:v>
                </c:pt>
                <c:pt idx="2">
                  <c:v>43.13</c:v>
                </c:pt>
                <c:pt idx="3">
                  <c:v>43.13</c:v>
                </c:pt>
                <c:pt idx="4">
                  <c:v>43.13</c:v>
                </c:pt>
              </c:numCache>
            </c:numRef>
          </c:val>
          <c:extLst>
            <c:ext xmlns:c16="http://schemas.microsoft.com/office/drawing/2014/chart" uri="{C3380CC4-5D6E-409C-BE32-E72D297353CC}">
              <c16:uniqueId val="{00000000-6EA7-4845-B7CB-E7316D6620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EA7-4845-B7CB-E7316D6620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82.26</c:v>
                </c:pt>
                <c:pt idx="1">
                  <c:v>81.95</c:v>
                </c:pt>
                <c:pt idx="2">
                  <c:v>83.1</c:v>
                </c:pt>
                <c:pt idx="3">
                  <c:v>83.25</c:v>
                </c:pt>
                <c:pt idx="4">
                  <c:v>83.31</c:v>
                </c:pt>
              </c:numCache>
            </c:numRef>
          </c:val>
          <c:extLst>
            <c:ext xmlns:c16="http://schemas.microsoft.com/office/drawing/2014/chart" uri="{C3380CC4-5D6E-409C-BE32-E72D297353CC}">
              <c16:uniqueId val="{00000000-BFC1-4EA3-AE86-D09BF2BBE9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BFC1-4EA3-AE86-D09BF2BBE9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106.85</c:v>
                </c:pt>
                <c:pt idx="1">
                  <c:v>109.49</c:v>
                </c:pt>
                <c:pt idx="2">
                  <c:v>100.83</c:v>
                </c:pt>
                <c:pt idx="3">
                  <c:v>116.94</c:v>
                </c:pt>
                <c:pt idx="4">
                  <c:v>90.99</c:v>
                </c:pt>
              </c:numCache>
            </c:numRef>
          </c:val>
          <c:extLst>
            <c:ext xmlns:c16="http://schemas.microsoft.com/office/drawing/2014/chart" uri="{C3380CC4-5D6E-409C-BE32-E72D297353CC}">
              <c16:uniqueId val="{00000000-4EB3-418B-A976-35B29CBC797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EB3-418B-A976-35B29CBC797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3.62</c:v>
                </c:pt>
                <c:pt idx="1">
                  <c:v>7.23</c:v>
                </c:pt>
                <c:pt idx="2">
                  <c:v>10.81</c:v>
                </c:pt>
                <c:pt idx="3">
                  <c:v>14.12</c:v>
                </c:pt>
                <c:pt idx="4">
                  <c:v>17.190000000000001</c:v>
                </c:pt>
              </c:numCache>
            </c:numRef>
          </c:val>
          <c:extLst>
            <c:ext xmlns:c16="http://schemas.microsoft.com/office/drawing/2014/chart" uri="{C3380CC4-5D6E-409C-BE32-E72D297353CC}">
              <c16:uniqueId val="{00000000-81F7-4C9C-9065-DED00AFDAD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81F7-4C9C-9065-DED00AFDAD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C6-4A18-91F4-ACE2146C9C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18C6-4A18-91F4-ACE2146C9C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99.84</c:v>
                </c:pt>
                <c:pt idx="1">
                  <c:v>111.32</c:v>
                </c:pt>
                <c:pt idx="2">
                  <c:v>105.09</c:v>
                </c:pt>
                <c:pt idx="3" formatCode="#,##0.00;&quot;△&quot;#,##0.00">
                  <c:v>0</c:v>
                </c:pt>
                <c:pt idx="4">
                  <c:v>54.48</c:v>
                </c:pt>
              </c:numCache>
            </c:numRef>
          </c:val>
          <c:extLst>
            <c:ext xmlns:c16="http://schemas.microsoft.com/office/drawing/2014/chart" uri="{C3380CC4-5D6E-409C-BE32-E72D297353CC}">
              <c16:uniqueId val="{00000000-2F38-4A77-87AF-8F34F888B78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2F38-4A77-87AF-8F34F888B78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23.14</c:v>
                </c:pt>
                <c:pt idx="1">
                  <c:v>28.36</c:v>
                </c:pt>
                <c:pt idx="2">
                  <c:v>33.89</c:v>
                </c:pt>
                <c:pt idx="3">
                  <c:v>41.29</c:v>
                </c:pt>
                <c:pt idx="4">
                  <c:v>31.69</c:v>
                </c:pt>
              </c:numCache>
            </c:numRef>
          </c:val>
          <c:extLst>
            <c:ext xmlns:c16="http://schemas.microsoft.com/office/drawing/2014/chart" uri="{C3380CC4-5D6E-409C-BE32-E72D297353CC}">
              <c16:uniqueId val="{00000000-0FA8-46E6-AF9F-BBB95633FC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0FA8-46E6-AF9F-BBB95633FC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2238.46</c:v>
                </c:pt>
                <c:pt idx="1">
                  <c:v>2276.3200000000002</c:v>
                </c:pt>
                <c:pt idx="2">
                  <c:v>2071.25</c:v>
                </c:pt>
                <c:pt idx="3">
                  <c:v>1683.77</c:v>
                </c:pt>
                <c:pt idx="4">
                  <c:v>1560.71</c:v>
                </c:pt>
              </c:numCache>
            </c:numRef>
          </c:val>
          <c:extLst>
            <c:ext xmlns:c16="http://schemas.microsoft.com/office/drawing/2014/chart" uri="{C3380CC4-5D6E-409C-BE32-E72D297353CC}">
              <c16:uniqueId val="{00000000-03E6-4089-B71D-E196F2D82F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03E6-4089-B71D-E196F2D82F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22.8</c:v>
                </c:pt>
                <c:pt idx="1">
                  <c:v>48.46</c:v>
                </c:pt>
                <c:pt idx="2">
                  <c:v>38.520000000000003</c:v>
                </c:pt>
                <c:pt idx="3">
                  <c:v>34.200000000000003</c:v>
                </c:pt>
                <c:pt idx="4">
                  <c:v>30.09</c:v>
                </c:pt>
              </c:numCache>
            </c:numRef>
          </c:val>
          <c:extLst>
            <c:ext xmlns:c16="http://schemas.microsoft.com/office/drawing/2014/chart" uri="{C3380CC4-5D6E-409C-BE32-E72D297353CC}">
              <c16:uniqueId val="{00000000-9E1B-4E25-A3FE-0FFF09AA7D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9E1B-4E25-A3FE-0FFF09AA7D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700.24</c:v>
                </c:pt>
                <c:pt idx="1">
                  <c:v>331.72</c:v>
                </c:pt>
                <c:pt idx="2">
                  <c:v>420.82</c:v>
                </c:pt>
                <c:pt idx="3">
                  <c:v>474.25</c:v>
                </c:pt>
                <c:pt idx="4">
                  <c:v>539.19000000000005</c:v>
                </c:pt>
              </c:numCache>
            </c:numRef>
          </c:val>
          <c:extLst>
            <c:ext xmlns:c16="http://schemas.microsoft.com/office/drawing/2014/chart" uri="{C3380CC4-5D6E-409C-BE32-E72D297353CC}">
              <c16:uniqueId val="{00000000-B5AC-4AEA-93A2-A758533C51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5AC-4AEA-93A2-A758533C51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宮城県　角田市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26469</v>
      </c>
      <c r="AM8" s="44"/>
      <c r="AN8" s="44"/>
      <c r="AO8" s="44"/>
      <c r="AP8" s="44"/>
      <c r="AQ8" s="44"/>
      <c r="AR8" s="44"/>
      <c r="AS8" s="44"/>
      <c r="AT8" s="45">
        <f>データ!T6</f>
        <v>147.53</v>
      </c>
      <c r="AU8" s="45"/>
      <c r="AV8" s="45"/>
      <c r="AW8" s="45"/>
      <c r="AX8" s="45"/>
      <c r="AY8" s="45"/>
      <c r="AZ8" s="45"/>
      <c r="BA8" s="45"/>
      <c r="BB8" s="45">
        <f>データ!U6</f>
        <v>179.41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66.02</v>
      </c>
      <c r="J10" s="45"/>
      <c r="K10" s="45"/>
      <c r="L10" s="45"/>
      <c r="M10" s="45"/>
      <c r="N10" s="45"/>
      <c r="O10" s="45"/>
      <c r="P10" s="45">
        <f>データ!P6</f>
        <v>4.66</v>
      </c>
      <c r="Q10" s="45"/>
      <c r="R10" s="45"/>
      <c r="S10" s="45"/>
      <c r="T10" s="45"/>
      <c r="U10" s="45"/>
      <c r="V10" s="45"/>
      <c r="W10" s="45">
        <f>データ!Q6</f>
        <v>97.52</v>
      </c>
      <c r="X10" s="45"/>
      <c r="Y10" s="45"/>
      <c r="Z10" s="45"/>
      <c r="AA10" s="45"/>
      <c r="AB10" s="45"/>
      <c r="AC10" s="45"/>
      <c r="AD10" s="44">
        <f>データ!R6</f>
        <v>3130</v>
      </c>
      <c r="AE10" s="44"/>
      <c r="AF10" s="44"/>
      <c r="AG10" s="44"/>
      <c r="AH10" s="44"/>
      <c r="AI10" s="44"/>
      <c r="AJ10" s="44"/>
      <c r="AK10" s="2"/>
      <c r="AL10" s="44">
        <f>データ!V6</f>
        <v>1222</v>
      </c>
      <c r="AM10" s="44"/>
      <c r="AN10" s="44"/>
      <c r="AO10" s="44"/>
      <c r="AP10" s="44"/>
      <c r="AQ10" s="44"/>
      <c r="AR10" s="44"/>
      <c r="AS10" s="44"/>
      <c r="AT10" s="45">
        <f>データ!W6</f>
        <v>1.1000000000000001</v>
      </c>
      <c r="AU10" s="45"/>
      <c r="AV10" s="45"/>
      <c r="AW10" s="45"/>
      <c r="AX10" s="45"/>
      <c r="AY10" s="45"/>
      <c r="AZ10" s="45"/>
      <c r="BA10" s="45"/>
      <c r="BB10" s="45">
        <f>データ!X6</f>
        <v>1110.9100000000001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yiyYf+VL1euGbL46rewxRr+p8RPATaYK93y6s3p/XIH+STdAqtqtxc8e+peiK9m9VOmD3G8Dh3rUNIyuMJM1FQ==" saltValue="jiBvN7EMB0IXjlXqnoTS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42081</v>
      </c>
      <c r="D6" s="19">
        <f t="shared" si="3"/>
        <v>46</v>
      </c>
      <c r="E6" s="19">
        <f t="shared" si="3"/>
        <v>17</v>
      </c>
      <c r="F6" s="19">
        <f t="shared" si="3"/>
        <v>5</v>
      </c>
      <c r="G6" s="19">
        <f t="shared" si="3"/>
        <v>0</v>
      </c>
      <c r="H6" s="19" t="str">
        <f t="shared" si="3"/>
        <v>宮城県　角田市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66.02</v>
      </c>
      <c r="P6" s="20">
        <f t="shared" si="3"/>
        <v>4.66</v>
      </c>
      <c r="Q6" s="20">
        <f t="shared" si="3"/>
        <v>97.52</v>
      </c>
      <c r="R6" s="20">
        <f t="shared" si="3"/>
        <v>3130</v>
      </c>
      <c r="S6" s="20">
        <f t="shared" si="3"/>
        <v>26469</v>
      </c>
      <c r="T6" s="20">
        <f t="shared" si="3"/>
        <v>147.53</v>
      </c>
      <c r="U6" s="20">
        <f t="shared" si="3"/>
        <v>179.41</v>
      </c>
      <c r="V6" s="20">
        <f t="shared" si="3"/>
        <v>1222</v>
      </c>
      <c r="W6" s="20">
        <f t="shared" si="3"/>
        <v>1.1000000000000001</v>
      </c>
      <c r="X6" s="20">
        <f t="shared" si="3"/>
        <v>1110.9100000000001</v>
      </c>
      <c r="Y6" s="21">
        <f>IF(Y7="",NA(),Y7)</f>
        <v>106.85</v>
      </c>
      <c r="Z6" s="21">
        <f t="shared" ref="Z6:AH6" si="4">IF(Z7="",NA(),Z7)</f>
        <v>109.49</v>
      </c>
      <c r="AA6" s="21">
        <f t="shared" si="4"/>
        <v>100.83</v>
      </c>
      <c r="AB6" s="21">
        <f t="shared" si="4"/>
        <v>116.94</v>
      </c>
      <c r="AC6" s="21">
        <f t="shared" si="4"/>
        <v>90.99</v>
      </c>
      <c r="AD6" s="21">
        <f t="shared" si="4"/>
        <v>106.37</v>
      </c>
      <c r="AE6" s="21">
        <f t="shared" si="4"/>
        <v>106.07</v>
      </c>
      <c r="AF6" s="21">
        <f t="shared" si="4"/>
        <v>105.5</v>
      </c>
      <c r="AG6" s="21">
        <f t="shared" si="4"/>
        <v>106.35</v>
      </c>
      <c r="AH6" s="21">
        <f t="shared" si="4"/>
        <v>106.62</v>
      </c>
      <c r="AI6" s="20" t="str">
        <f>IF(AI7="","",IF(AI7="-","【-】","【"&amp;SUBSTITUTE(TEXT(AI7,"#,##0.00"),"-","△")&amp;"】"))</f>
        <v>【104.30】</v>
      </c>
      <c r="AJ6" s="21">
        <f>IF(AJ7="",NA(),AJ7)</f>
        <v>99.84</v>
      </c>
      <c r="AK6" s="21">
        <f t="shared" ref="AK6:AS6" si="5">IF(AK7="",NA(),AK7)</f>
        <v>111.32</v>
      </c>
      <c r="AL6" s="21">
        <f t="shared" si="5"/>
        <v>105.09</v>
      </c>
      <c r="AM6" s="20">
        <f t="shared" si="5"/>
        <v>0</v>
      </c>
      <c r="AN6" s="21">
        <f t="shared" si="5"/>
        <v>54.48</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23.14</v>
      </c>
      <c r="AV6" s="21">
        <f t="shared" ref="AV6:BD6" si="6">IF(AV7="",NA(),AV7)</f>
        <v>28.36</v>
      </c>
      <c r="AW6" s="21">
        <f t="shared" si="6"/>
        <v>33.89</v>
      </c>
      <c r="AX6" s="21">
        <f t="shared" si="6"/>
        <v>41.29</v>
      </c>
      <c r="AY6" s="21">
        <f t="shared" si="6"/>
        <v>31.69</v>
      </c>
      <c r="AZ6" s="21">
        <f t="shared" si="6"/>
        <v>29.13</v>
      </c>
      <c r="BA6" s="21">
        <f t="shared" si="6"/>
        <v>35.69</v>
      </c>
      <c r="BB6" s="21">
        <f t="shared" si="6"/>
        <v>38.4</v>
      </c>
      <c r="BC6" s="21">
        <f t="shared" si="6"/>
        <v>44.04</v>
      </c>
      <c r="BD6" s="21">
        <f t="shared" si="6"/>
        <v>58.25</v>
      </c>
      <c r="BE6" s="20" t="str">
        <f>IF(BE7="","",IF(BE7="-","【-】","【"&amp;SUBSTITUTE(TEXT(BE7,"#,##0.00"),"-","△")&amp;"】"))</f>
        <v>【47.19】</v>
      </c>
      <c r="BF6" s="21">
        <f>IF(BF7="",NA(),BF7)</f>
        <v>2238.46</v>
      </c>
      <c r="BG6" s="21">
        <f t="shared" ref="BG6:BO6" si="7">IF(BG7="",NA(),BG7)</f>
        <v>2276.3200000000002</v>
      </c>
      <c r="BH6" s="21">
        <f t="shared" si="7"/>
        <v>2071.25</v>
      </c>
      <c r="BI6" s="21">
        <f t="shared" si="7"/>
        <v>1683.77</v>
      </c>
      <c r="BJ6" s="21">
        <f t="shared" si="7"/>
        <v>1560.71</v>
      </c>
      <c r="BK6" s="21">
        <f t="shared" si="7"/>
        <v>867.83</v>
      </c>
      <c r="BL6" s="21">
        <f t="shared" si="7"/>
        <v>791.76</v>
      </c>
      <c r="BM6" s="21">
        <f t="shared" si="7"/>
        <v>900.82</v>
      </c>
      <c r="BN6" s="21">
        <f t="shared" si="7"/>
        <v>839.21</v>
      </c>
      <c r="BO6" s="21">
        <f t="shared" si="7"/>
        <v>791.46</v>
      </c>
      <c r="BP6" s="20" t="str">
        <f>IF(BP7="","",IF(BP7="-","【-】","【"&amp;SUBSTITUTE(TEXT(BP7,"#,##0.00"),"-","△")&amp;"】"))</f>
        <v>【798.10】</v>
      </c>
      <c r="BQ6" s="21">
        <f>IF(BQ7="",NA(),BQ7)</f>
        <v>22.8</v>
      </c>
      <c r="BR6" s="21">
        <f t="shared" ref="BR6:BZ6" si="8">IF(BR7="",NA(),BR7)</f>
        <v>48.46</v>
      </c>
      <c r="BS6" s="21">
        <f t="shared" si="8"/>
        <v>38.520000000000003</v>
      </c>
      <c r="BT6" s="21">
        <f t="shared" si="8"/>
        <v>34.200000000000003</v>
      </c>
      <c r="BU6" s="21">
        <f t="shared" si="8"/>
        <v>30.09</v>
      </c>
      <c r="BV6" s="21">
        <f t="shared" si="8"/>
        <v>57.08</v>
      </c>
      <c r="BW6" s="21">
        <f t="shared" si="8"/>
        <v>56.26</v>
      </c>
      <c r="BX6" s="21">
        <f t="shared" si="8"/>
        <v>52.94</v>
      </c>
      <c r="BY6" s="21">
        <f t="shared" si="8"/>
        <v>52.05</v>
      </c>
      <c r="BZ6" s="21">
        <f t="shared" si="8"/>
        <v>47.96</v>
      </c>
      <c r="CA6" s="20" t="str">
        <f>IF(CA7="","",IF(CA7="-","【-】","【"&amp;SUBSTITUTE(TEXT(CA7,"#,##0.00"),"-","△")&amp;"】"))</f>
        <v>【54.51】</v>
      </c>
      <c r="CB6" s="21">
        <f>IF(CB7="",NA(),CB7)</f>
        <v>700.24</v>
      </c>
      <c r="CC6" s="21">
        <f t="shared" ref="CC6:CK6" si="9">IF(CC7="",NA(),CC7)</f>
        <v>331.72</v>
      </c>
      <c r="CD6" s="21">
        <f t="shared" si="9"/>
        <v>420.82</v>
      </c>
      <c r="CE6" s="21">
        <f t="shared" si="9"/>
        <v>474.25</v>
      </c>
      <c r="CF6" s="21">
        <f t="shared" si="9"/>
        <v>539.19000000000005</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44.22</v>
      </c>
      <c r="CN6" s="21">
        <f t="shared" ref="CN6:CV6" si="10">IF(CN7="",NA(),CN7)</f>
        <v>43.13</v>
      </c>
      <c r="CO6" s="21">
        <f t="shared" si="10"/>
        <v>43.13</v>
      </c>
      <c r="CP6" s="21">
        <f t="shared" si="10"/>
        <v>43.13</v>
      </c>
      <c r="CQ6" s="21">
        <f t="shared" si="10"/>
        <v>43.13</v>
      </c>
      <c r="CR6" s="21">
        <f t="shared" si="10"/>
        <v>54.83</v>
      </c>
      <c r="CS6" s="21">
        <f t="shared" si="10"/>
        <v>66.53</v>
      </c>
      <c r="CT6" s="21">
        <f t="shared" si="10"/>
        <v>52.35</v>
      </c>
      <c r="CU6" s="21">
        <f t="shared" si="10"/>
        <v>46.25</v>
      </c>
      <c r="CV6" s="21">
        <f t="shared" si="10"/>
        <v>45.32</v>
      </c>
      <c r="CW6" s="20" t="str">
        <f>IF(CW7="","",IF(CW7="-","【-】","【"&amp;SUBSTITUTE(TEXT(CW7,"#,##0.00"),"-","△")&amp;"】"))</f>
        <v>【49.92】</v>
      </c>
      <c r="CX6" s="21">
        <f>IF(CX7="",NA(),CX7)</f>
        <v>82.26</v>
      </c>
      <c r="CY6" s="21">
        <f t="shared" ref="CY6:DG6" si="11">IF(CY7="",NA(),CY7)</f>
        <v>81.95</v>
      </c>
      <c r="CZ6" s="21">
        <f t="shared" si="11"/>
        <v>83.1</v>
      </c>
      <c r="DA6" s="21">
        <f t="shared" si="11"/>
        <v>83.25</v>
      </c>
      <c r="DB6" s="21">
        <f t="shared" si="11"/>
        <v>83.31</v>
      </c>
      <c r="DC6" s="21">
        <f t="shared" si="11"/>
        <v>84.7</v>
      </c>
      <c r="DD6" s="21">
        <f t="shared" si="11"/>
        <v>84.67</v>
      </c>
      <c r="DE6" s="21">
        <f t="shared" si="11"/>
        <v>84.39</v>
      </c>
      <c r="DF6" s="21">
        <f t="shared" si="11"/>
        <v>83.96</v>
      </c>
      <c r="DG6" s="21">
        <f t="shared" si="11"/>
        <v>83.54</v>
      </c>
      <c r="DH6" s="20" t="str">
        <f>IF(DH7="","",IF(DH7="-","【-】","【"&amp;SUBSTITUTE(TEXT(DH7,"#,##0.00"),"-","△")&amp;"】"))</f>
        <v>【87.80】</v>
      </c>
      <c r="DI6" s="21">
        <f>IF(DI7="",NA(),DI7)</f>
        <v>3.62</v>
      </c>
      <c r="DJ6" s="21">
        <f t="shared" ref="DJ6:DR6" si="12">IF(DJ7="",NA(),DJ7)</f>
        <v>7.23</v>
      </c>
      <c r="DK6" s="21">
        <f t="shared" si="12"/>
        <v>10.81</v>
      </c>
      <c r="DL6" s="21">
        <f t="shared" si="12"/>
        <v>14.12</v>
      </c>
      <c r="DM6" s="21">
        <f t="shared" si="12"/>
        <v>17.190000000000001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42081</v>
      </c>
      <c r="D7" s="23">
        <v>46</v>
      </c>
      <c r="E7" s="23">
        <v>17</v>
      </c>
      <c r="F7" s="23">
        <v>5</v>
      </c>
      <c r="G7" s="23">
        <v>0</v>
      </c>
      <c r="H7" s="23" t="s">
        <v>96</v>
      </c>
      <c r="I7" s="23" t="s">
        <v>97</v>
      </c>
      <c r="J7" s="23" t="s">
        <v>98</v>
      </c>
      <c r="K7" s="23" t="s">
        <v>99</v>
      </c>
      <c r="L7" s="23" t="s">
        <v>100</v>
      </c>
      <c r="M7" s="23" t="s">
        <v>101</v>
      </c>
      <c r="N7" s="24" t="s">
        <v>102</v>
      </c>
      <c r="O7" s="24">
        <v>66.02</v>
      </c>
      <c r="P7" s="24">
        <v>4.66</v>
      </c>
      <c r="Q7" s="24">
        <v>97.52</v>
      </c>
      <c r="R7" s="24">
        <v>3130</v>
      </c>
      <c r="S7" s="24">
        <v>26469</v>
      </c>
      <c r="T7" s="24">
        <v>147.53</v>
      </c>
      <c r="U7" s="24">
        <v>179.41</v>
      </c>
      <c r="V7" s="24">
        <v>1222</v>
      </c>
      <c r="W7" s="24">
        <v>1.1000000000000001</v>
      </c>
      <c r="X7" s="24">
        <v>1110.9100000000001</v>
      </c>
      <c r="Y7" s="24">
        <v>106.85</v>
      </c>
      <c r="Z7" s="24">
        <v>109.49</v>
      </c>
      <c r="AA7" s="24">
        <v>100.83</v>
      </c>
      <c r="AB7" s="24">
        <v>116.94</v>
      </c>
      <c r="AC7" s="24">
        <v>90.99</v>
      </c>
      <c r="AD7" s="24">
        <v>106.37</v>
      </c>
      <c r="AE7" s="24">
        <v>106.07</v>
      </c>
      <c r="AF7" s="24">
        <v>105.5</v>
      </c>
      <c r="AG7" s="24">
        <v>106.35</v>
      </c>
      <c r="AH7" s="24">
        <v>106.62</v>
      </c>
      <c r="AI7" s="24">
        <v>104.3</v>
      </c>
      <c r="AJ7" s="24">
        <v>99.84</v>
      </c>
      <c r="AK7" s="24">
        <v>111.32</v>
      </c>
      <c r="AL7" s="24">
        <v>105.09</v>
      </c>
      <c r="AM7" s="24">
        <v>0</v>
      </c>
      <c r="AN7" s="24">
        <v>54.48</v>
      </c>
      <c r="AO7" s="24">
        <v>139.02000000000001</v>
      </c>
      <c r="AP7" s="24">
        <v>132.04</v>
      </c>
      <c r="AQ7" s="24">
        <v>145.43</v>
      </c>
      <c r="AR7" s="24">
        <v>129.88999999999999</v>
      </c>
      <c r="AS7" s="24">
        <v>107.99</v>
      </c>
      <c r="AT7" s="24">
        <v>102.74</v>
      </c>
      <c r="AU7" s="24">
        <v>23.14</v>
      </c>
      <c r="AV7" s="24">
        <v>28.36</v>
      </c>
      <c r="AW7" s="24">
        <v>33.89</v>
      </c>
      <c r="AX7" s="24">
        <v>41.29</v>
      </c>
      <c r="AY7" s="24">
        <v>31.69</v>
      </c>
      <c r="AZ7" s="24">
        <v>29.13</v>
      </c>
      <c r="BA7" s="24">
        <v>35.69</v>
      </c>
      <c r="BB7" s="24">
        <v>38.4</v>
      </c>
      <c r="BC7" s="24">
        <v>44.04</v>
      </c>
      <c r="BD7" s="24">
        <v>58.25</v>
      </c>
      <c r="BE7" s="24">
        <v>47.19</v>
      </c>
      <c r="BF7" s="24">
        <v>2238.46</v>
      </c>
      <c r="BG7" s="24">
        <v>2276.3200000000002</v>
      </c>
      <c r="BH7" s="24">
        <v>2071.25</v>
      </c>
      <c r="BI7" s="24">
        <v>1683.77</v>
      </c>
      <c r="BJ7" s="24">
        <v>1560.71</v>
      </c>
      <c r="BK7" s="24">
        <v>867.83</v>
      </c>
      <c r="BL7" s="24">
        <v>791.76</v>
      </c>
      <c r="BM7" s="24">
        <v>900.82</v>
      </c>
      <c r="BN7" s="24">
        <v>839.21</v>
      </c>
      <c r="BO7" s="24">
        <v>791.46</v>
      </c>
      <c r="BP7" s="24">
        <v>798.1</v>
      </c>
      <c r="BQ7" s="24">
        <v>22.8</v>
      </c>
      <c r="BR7" s="24">
        <v>48.46</v>
      </c>
      <c r="BS7" s="24">
        <v>38.520000000000003</v>
      </c>
      <c r="BT7" s="24">
        <v>34.200000000000003</v>
      </c>
      <c r="BU7" s="24">
        <v>30.09</v>
      </c>
      <c r="BV7" s="24">
        <v>57.08</v>
      </c>
      <c r="BW7" s="24">
        <v>56.26</v>
      </c>
      <c r="BX7" s="24">
        <v>52.94</v>
      </c>
      <c r="BY7" s="24">
        <v>52.05</v>
      </c>
      <c r="BZ7" s="24">
        <v>47.96</v>
      </c>
      <c r="CA7" s="24">
        <v>54.51</v>
      </c>
      <c r="CB7" s="24">
        <v>700.24</v>
      </c>
      <c r="CC7" s="24">
        <v>331.72</v>
      </c>
      <c r="CD7" s="24">
        <v>420.82</v>
      </c>
      <c r="CE7" s="24">
        <v>474.25</v>
      </c>
      <c r="CF7" s="24">
        <v>539.19000000000005</v>
      </c>
      <c r="CG7" s="24">
        <v>274.99</v>
      </c>
      <c r="CH7" s="24">
        <v>282.08999999999997</v>
      </c>
      <c r="CI7" s="24">
        <v>303.27999999999997</v>
      </c>
      <c r="CJ7" s="24">
        <v>301.86</v>
      </c>
      <c r="CK7" s="24">
        <v>325.85000000000002</v>
      </c>
      <c r="CL7" s="24">
        <v>286.33</v>
      </c>
      <c r="CM7" s="24">
        <v>44.22</v>
      </c>
      <c r="CN7" s="24">
        <v>43.13</v>
      </c>
      <c r="CO7" s="24">
        <v>43.13</v>
      </c>
      <c r="CP7" s="24">
        <v>43.13</v>
      </c>
      <c r="CQ7" s="24">
        <v>43.13</v>
      </c>
      <c r="CR7" s="24">
        <v>54.83</v>
      </c>
      <c r="CS7" s="24">
        <v>66.53</v>
      </c>
      <c r="CT7" s="24">
        <v>52.35</v>
      </c>
      <c r="CU7" s="24">
        <v>46.25</v>
      </c>
      <c r="CV7" s="24">
        <v>45.32</v>
      </c>
      <c r="CW7" s="24">
        <v>49.92</v>
      </c>
      <c r="CX7" s="24">
        <v>82.26</v>
      </c>
      <c r="CY7" s="24">
        <v>81.95</v>
      </c>
      <c r="CZ7" s="24">
        <v>83.1</v>
      </c>
      <c r="DA7" s="24">
        <v>83.25</v>
      </c>
      <c r="DB7" s="24">
        <v>83.31</v>
      </c>
      <c r="DC7" s="24">
        <v>84.7</v>
      </c>
      <c r="DD7" s="24">
        <v>84.67</v>
      </c>
      <c r="DE7" s="24">
        <v>84.39</v>
      </c>
      <c r="DF7" s="24">
        <v>83.96</v>
      </c>
      <c r="DG7" s="24">
        <v>83.54</v>
      </c>
      <c r="DH7" s="24">
        <v>87.8</v>
      </c>
      <c r="DI7" s="24">
        <v>3.62</v>
      </c>
      <c r="DJ7" s="24">
        <v>7.23</v>
      </c>
      <c r="DK7" s="24">
        <v>10.81</v>
      </c>
      <c r="DL7" s="24">
        <v>14.12</v>
      </c>
      <c r="DM7" s="24">
        <v>17.190000000000001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2026-02-12T07:26:33Z</cp:lastPrinted>
  <dcterms:created xsi:type="dcterms:W3CDTF">2025-12-23T06:16:26Z</dcterms:created>
  <dcterms:modified xsi:type="dcterms:W3CDTF">2026-02-13T07:26:23Z</dcterms:modified>
  <cp:category/>
</cp:coreProperties>
</file>