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35企画財政課\2020年度\03_財政係\経営比較分析表（HP公開）\★経営比較分析表HP公開関係\EXCEL（HP掲載）\H30\"/>
    </mc:Choice>
  </mc:AlternateContent>
  <workbookProtection workbookAlgorithmName="SHA-512" workbookHashValue="Q+NxzA1fTd2Ev3ew+zxpTrzYr5DpMNutMTEmZNmnnoygGQtoRt1934b5kvi3PceHKkVOwCJ+6iHGko1WsVvzPA==" workbookSaltValue="Dlkz3UkdQsWBMbR7q5hUTA=="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<sst xmlns="http://schemas.openxmlformats.org/spreadsheetml/2006/main" count="220" uniqueCount="107">
  <si>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</si>
  <si>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</si>
  <si>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</si>
  <si>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</si>
  <si>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</si>
  <si>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</si>
  <si>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</si>
  <si>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</si>
  <si>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</si>
  <si>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</si>
  <si>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</si>
  <si>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</si>
  <si>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</si>
  <si>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</si>
  <si>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</si>
  <si>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</si>
  <si>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</si>
  <si>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</si>
  <si>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</si>
  <si>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</si>
  <si>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</si>
  <si>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</si>
  <si>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</si>
  <si>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</si>
  <si>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</si>
  <si>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</si>
  <si>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</si>
  <si>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</si>
  <si>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</si>
  <si>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</si>
  <si>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</si>
  <si>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</si>
  <si>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</si>
  <si>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</si>
  <si>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</si>
  <si>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</si>
  <si>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</si>
  <si>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</si>
  <si>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</si>
  <si>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</si>
  <si>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</si>
  <si>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</si>
  <si>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</si>
  <si>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</si>
  <si>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</si>
  <si>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</si>
  <si>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</si>
  <si>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</si>
  <si>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</si>
  <si>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</si>
  <si>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</si>
  <si>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</si>
  <si>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</si>
  <si>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</si>
  <si>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</si>
  <si>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</si>
  <si>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</si>
  <si>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</si>
  <si>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</si>
  <si>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</si>
  <si>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</si>
  <si>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</si>
  <si>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</si>
  <si>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</si>
  <si>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</si>
  <si>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</si>
  <si>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</si>
  <si>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</si>
  <si>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</si>
  <si>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</si>
  <si>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</si>
  <si>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</si>
  <si>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</si>
  <si>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</si>
  <si>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</si>
  <si>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</si>
  <si>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</si>
  <si>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</si>
  <si>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</si>
  <si>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</si>
  <si>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</si>
  <si>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</si>
  <si>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</si>
  <si>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</si>
  <si>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</si>
  <si>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</si>
  <si>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</si>
  <si>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</si>
  <si>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</si>
  <si>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</si>
  <si>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</si>
  <si>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</si>
  <si>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</si>
  <si>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</si>
  <si>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</si>
  <si>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</si>
  <si>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</si>
  <si>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</si>
  <si>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</si>
  <si>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</si>
  <si>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</si>
  <si>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</si>
  <si>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</si>
  <si>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</si>
  <si>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配水管更新事業は永続的に実施する必要があり、角田市水道事業経営戦略の投資・財政計画に基づき企業債に依存せず保有している現金・預金を充当しており、管路更新率向上が示すように経営戦略どおり事業が進んでいる。
単年度収支においてもわずかながら黒字となっているが、給水人口が減少していることから、今後も経費を節減しながら、将来にわたり財源の確保に努め、事業を推進する。</t>
    <phoneticPr fontId="4"/>
  </si>
  <si>
    <r>
      <t>①有形固定資産減価償却率は概ね平均値と近似しているが</t>
    </r>
    <r>
      <rPr>
        <sz val="11"/>
        <color rgb="FFFF0000"/>
        <rFont val="ＭＳ ゴシック"/>
        <family val="3"/>
        <charset val="128"/>
      </rPr>
      <t>、</t>
    </r>
    <r>
      <rPr>
        <sz val="11"/>
        <color theme="1"/>
        <rFont val="ＭＳ ゴシック"/>
        <family val="3"/>
        <charset val="128"/>
      </rPr>
      <t>施設・管路の老朽化の進行を示唆している。したがって、平成28年度から本格的に老朽配水管更新事業を推進している。
②法定耐用年数を経過した配水管が増加していることから、管路経年化率が高い。管路の更新投資計画に基づき、平成28年度から本格的に老朽配水管更新事業に取り組んでいる。
③管路更新率については、管路経年化率が高くなっていることを踏まえ、平成28年度から本格的に老朽配水管更新事業を推進したことにより成果があらわれはじめている。今後も更新事業を継続することで向上を図る。</t>
    </r>
    <phoneticPr fontId="4"/>
  </si>
  <si>
    <t>①経常収支比率における単年度収支は黒字であるが、平均値を下回っている。給水人口の減少や節水型社会への移行により水道料金収入の減少が見込まれる状況であることから、継続的な黒字を維持するため、引き続き経費の節減や財源の確保に努める。
②今後も欠損金が発生しないよう経費節減に努める。
③流動比率は平均値を上回っており、現時点で財務安全性に問題はないと考えるが、今後は老朽配水管更新事業の推進により資金残高の減少が見込まれるため、財務安全性を維持し計画的に事業を推進する。
④企業債残高対給水収益比率は、将来負担を考慮し企業債発行を控えているため、平均値を下回っている。老朽配水管更新費用は、企業債に依存せず保有している現金・預金を充当する予定であり、本格的に更新事業がスタートした平成28年度以降も企業債残高対給水収益比率の当該値は数年高くならない見込みであり、適切な投資規模により計画的に更新事業を推進する。
⑤料金回収率は平均値よりも低く100％を下回っているが、繰出基準に定める事由以外の繰出金によって収入不足を補てんしていない。更なる経費節減や老朽配水管更新事業等に充てる財源の確保に努める。
⑥給水原価は事業費用の半分を受水費が占めており、平均値を上回っている。この状況は継続することが見込まれるため、維持管理費用の節減により給水原価の低減に努める。
⑦施設利用率は、平均値に比べ高い数値を示しており、施設効率の点から適正な規模となっている。
⑧有収率は平均値を上回っているが、引き続き漏水調査を実施し、有収率の向上に努める。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</si>
</sst>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0.27</c:v>
                </c:pt>
                <c:pt idx="1">
                  <c:v>0</c:v>
                </c:pt>
                <c:pt idx="2" formatCode="#,##0.00;&quot;△&quot;#,##0.00;&quot;-&quot;">
                  <c:v>0.55000000000000004</c:v>
                </c:pt>
                <c:pt idx="3" formatCode="#,##0.00;&quot;△&quot;#,##0.00;&quot;-&quot;">
                  <c:v>0.96</c:v>
                </c:pt>
                <c:pt idx="4" formatCode="#,##0.00;&quot;△&quot;#,##0.00;&quot;-&quot;">
                  <c:v>0.26</c:v>
                </c:pt>
              </c:numCache>
            </c:numRef>
          </c:val>
          <c:extLst>
            <c:ext xmlns:c16="http://schemas.microsoft.com/office/drawing/2014/chart" uri="{C3380CC4-5D6E-409C-BE32-E72D297353CC}">
              <c16:uniqueId val="{00000000-0D0C-4B16-A83A-B4FB689924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0D0C-4B16-A83A-B4FB689924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71.010000000000005</c:v>
                </c:pt>
                <c:pt idx="1">
                  <c:v>72.14</c:v>
                </c:pt>
                <c:pt idx="2">
                  <c:v>72.430000000000007</c:v>
                </c:pt>
                <c:pt idx="3">
                  <c:v>73.19</c:v>
                </c:pt>
                <c:pt idx="4">
                  <c:v>73.06</c:v>
                </c:pt>
              </c:numCache>
            </c:numRef>
          </c:val>
          <c:extLst>
            <c:ext xmlns:c16="http://schemas.microsoft.com/office/drawing/2014/chart" uri="{C3380CC4-5D6E-409C-BE32-E72D297353CC}">
              <c16:uniqueId val="{00000000-1D8B-4B6E-9922-81946FCB2C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1D8B-4B6E-9922-81946FCB2C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85.27</c:v>
                </c:pt>
                <c:pt idx="1">
                  <c:v>83.29</c:v>
                </c:pt>
                <c:pt idx="2">
                  <c:v>83.02</c:v>
                </c:pt>
                <c:pt idx="3">
                  <c:v>82.95</c:v>
                </c:pt>
                <c:pt idx="4">
                  <c:v>83.53</c:v>
                </c:pt>
              </c:numCache>
            </c:numRef>
          </c:val>
          <c:extLst>
            <c:ext xmlns:c16="http://schemas.microsoft.com/office/drawing/2014/chart" uri="{C3380CC4-5D6E-409C-BE32-E72D297353CC}">
              <c16:uniqueId val="{00000000-8925-4E93-B0A0-4A678CC910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8925-4E93-B0A0-4A678CC910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96.79</c:v>
                </c:pt>
                <c:pt idx="1">
                  <c:v>100.34</c:v>
                </c:pt>
                <c:pt idx="2">
                  <c:v>99.42</c:v>
                </c:pt>
                <c:pt idx="3">
                  <c:v>102.51</c:v>
                </c:pt>
                <c:pt idx="4">
                  <c:v>102.84</c:v>
                </c:pt>
              </c:numCache>
            </c:numRef>
          </c:val>
          <c:extLst>
            <c:ext xmlns:c16="http://schemas.microsoft.com/office/drawing/2014/chart" uri="{C3380CC4-5D6E-409C-BE32-E72D297353CC}">
              <c16:uniqueId val="{00000000-4448-44FB-86A5-64F9C58759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4448-44FB-86A5-64F9C58759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51.35</c:v>
                </c:pt>
                <c:pt idx="1">
                  <c:v>53.26</c:v>
                </c:pt>
                <c:pt idx="2">
                  <c:v>50.82</c:v>
                </c:pt>
                <c:pt idx="3">
                  <c:v>52.65</c:v>
                </c:pt>
                <c:pt idx="4">
                  <c:v>52.44</c:v>
                </c:pt>
              </c:numCache>
            </c:numRef>
          </c:val>
          <c:extLst>
            <c:ext xmlns:c16="http://schemas.microsoft.com/office/drawing/2014/chart" uri="{C3380CC4-5D6E-409C-BE32-E72D297353CC}">
              <c16:uniqueId val="{00000000-6A3F-4B1A-BAFE-1C7B093391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6A3F-4B1A-BAFE-1C7B093391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10.37</c:v>
                </c:pt>
                <c:pt idx="1">
                  <c:v>10.16</c:v>
                </c:pt>
                <c:pt idx="2">
                  <c:v>17.46</c:v>
                </c:pt>
                <c:pt idx="3">
                  <c:v>17.29</c:v>
                </c:pt>
                <c:pt idx="4">
                  <c:v>18.059999999999999</c:v>
                </c:pt>
              </c:numCache>
            </c:numRef>
          </c:val>
          <c:extLst>
            <c:ext xmlns:c16="http://schemas.microsoft.com/office/drawing/2014/chart" uri="{C3380CC4-5D6E-409C-BE32-E72D297353CC}">
              <c16:uniqueId val="{00000000-EFFF-446A-82AF-4B1A4B11C5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FFF-446A-82AF-4B1A4B11C5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86-4193-AC3D-A15B09A9F8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EF86-4193-AC3D-A15B09A9F8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610.75</c:v>
                </c:pt>
                <c:pt idx="1">
                  <c:v>611.42999999999995</c:v>
                </c:pt>
                <c:pt idx="2">
                  <c:v>592.17999999999995</c:v>
                </c:pt>
                <c:pt idx="3">
                  <c:v>607.29</c:v>
                </c:pt>
                <c:pt idx="4">
                  <c:v>444.31</c:v>
                </c:pt>
              </c:numCache>
            </c:numRef>
          </c:val>
          <c:extLst>
            <c:ext xmlns:c16="http://schemas.microsoft.com/office/drawing/2014/chart" uri="{C3380CC4-5D6E-409C-BE32-E72D297353CC}">
              <c16:uniqueId val="{00000000-C63A-4A34-A55D-7E454E098E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C63A-4A34-A55D-7E454E098E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119.01</c:v>
                </c:pt>
                <c:pt idx="1">
                  <c:v>136.77000000000001</c:v>
                </c:pt>
                <c:pt idx="2">
                  <c:v>119.36</c:v>
                </c:pt>
                <c:pt idx="3">
                  <c:v>107.08</c:v>
                </c:pt>
                <c:pt idx="4">
                  <c:v>96.44</c:v>
                </c:pt>
              </c:numCache>
            </c:numRef>
          </c:val>
          <c:extLst>
            <c:ext xmlns:c16="http://schemas.microsoft.com/office/drawing/2014/chart" uri="{C3380CC4-5D6E-409C-BE32-E72D297353CC}">
              <c16:uniqueId val="{00000000-7157-43D1-8567-3769DF84B3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7157-43D1-8567-3769DF84B3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93.29</c:v>
                </c:pt>
                <c:pt idx="1">
                  <c:v>98.05</c:v>
                </c:pt>
                <c:pt idx="2">
                  <c:v>93.55</c:v>
                </c:pt>
                <c:pt idx="3">
                  <c:v>94.39</c:v>
                </c:pt>
                <c:pt idx="4">
                  <c:v>89.59</c:v>
                </c:pt>
              </c:numCache>
            </c:numRef>
          </c:val>
          <c:extLst>
            <c:ext xmlns:c16="http://schemas.microsoft.com/office/drawing/2014/chart" uri="{C3380CC4-5D6E-409C-BE32-E72D297353CC}">
              <c16:uniqueId val="{00000000-8F47-4FC4-8DAF-6847CBD7F8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8F47-4FC4-8DAF-6847CBD7F8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288.43</c:v>
                </c:pt>
                <c:pt idx="1">
                  <c:v>274.18</c:v>
                </c:pt>
                <c:pt idx="2">
                  <c:v>288.36</c:v>
                </c:pt>
                <c:pt idx="3">
                  <c:v>286.39</c:v>
                </c:pt>
                <c:pt idx="4">
                  <c:v>302.63</c:v>
                </c:pt>
              </c:numCache>
            </c:numRef>
          </c:val>
          <c:extLst>
            <c:ext xmlns:c16="http://schemas.microsoft.com/office/drawing/2014/chart" uri="{C3380CC4-5D6E-409C-BE32-E72D297353CC}">
              <c16:uniqueId val="{00000000-EB60-41E5-ABE8-A3CC73D8DA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EB60-41E5-ABE8-A3CC73D8DA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角田市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29243</v>
      </c>
      <c r="AM8" s="60"/>
      <c r="AN8" s="60"/>
      <c r="AO8" s="60"/>
      <c r="AP8" s="60"/>
      <c r="AQ8" s="60"/>
      <c r="AR8" s="60"/>
      <c r="AS8" s="60"/>
      <c r="AT8" s="51">
        <f>データ!$S$6</f>
        <v>147.53</v>
      </c>
      <c r="AU8" s="52"/>
      <c r="AV8" s="52"/>
      <c r="AW8" s="52"/>
      <c r="AX8" s="52"/>
      <c r="AY8" s="52"/>
      <c r="AZ8" s="52"/>
      <c r="BA8" s="52"/>
      <c r="BB8" s="53">
        <f>データ!$T$6</f>
        <v>198.22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85.65</v>
      </c>
      <c r="J10" s="52"/>
      <c r="K10" s="52"/>
      <c r="L10" s="52"/>
      <c r="M10" s="52"/>
      <c r="N10" s="52"/>
      <c r="O10" s="63"/>
      <c r="P10" s="53">
        <f>データ!$P$6</f>
        <v>97.13</v>
      </c>
      <c r="Q10" s="53"/>
      <c r="R10" s="53"/>
      <c r="S10" s="53"/>
      <c r="T10" s="53"/>
      <c r="U10" s="53"/>
      <c r="V10" s="53"/>
      <c r="W10" s="60">
        <f>データ!$Q$6</f>
        <v>4910</v>
      </c>
      <c r="X10" s="60"/>
      <c r="Y10" s="60"/>
      <c r="Z10" s="60"/>
      <c r="AA10" s="60"/>
      <c r="AB10" s="60"/>
      <c r="AC10" s="60"/>
      <c r="AD10" s="2"/>
      <c r="AE10" s="2"/>
      <c r="AF10" s="2"/>
      <c r="AG10" s="2"/>
      <c r="AH10" s="4"/>
      <c r="AI10" s="4"/>
      <c r="AJ10" s="4"/>
      <c r="AK10" s="4"/>
      <c r="AL10" s="60">
        <f>データ!$U$6</f>
        <v>28316</v>
      </c>
      <c r="AM10" s="60"/>
      <c r="AN10" s="60"/>
      <c r="AO10" s="60"/>
      <c r="AP10" s="60"/>
      <c r="AQ10" s="60"/>
      <c r="AR10" s="60"/>
      <c r="AS10" s="60"/>
      <c r="AT10" s="51">
        <f>データ!$V$6</f>
        <v>147.53</v>
      </c>
      <c r="AU10" s="52"/>
      <c r="AV10" s="52"/>
      <c r="AW10" s="52"/>
      <c r="AX10" s="52"/>
      <c r="AY10" s="52"/>
      <c r="AZ10" s="52"/>
      <c r="BA10" s="52"/>
      <c r="BB10" s="53">
        <f>データ!$W$6</f>
        <v>191.93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106</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gSKH2Q31uphYiOVc5TszsTS1d10QQdjFlt8m0BEH21s5nlg7BMJ7aFhPokSzFgdhvyA6uhwJ5dylRsL35rKgg==" saltValue="TW0o04EmbJKc82ky8MdR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42081</v>
      </c>
      <c r="D6" s="34">
        <f t="shared" si="3"/>
        <v>46</v>
      </c>
      <c r="E6" s="34">
        <f t="shared" si="3"/>
        <v>1</v>
      </c>
      <c r="F6" s="34">
        <f t="shared" si="3"/>
        <v>0</v>
      </c>
      <c r="G6" s="34">
        <f t="shared" si="3"/>
        <v>1</v>
      </c>
      <c r="H6" s="34" t="str">
        <f t="shared" si="3"/>
        <v>宮城県　角田市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85.65</v>
      </c>
      <c r="P6" s="35">
        <f t="shared" si="3"/>
        <v>97.13</v>
      </c>
      <c r="Q6" s="35">
        <f t="shared" si="3"/>
        <v>4910</v>
      </c>
      <c r="R6" s="35">
        <f t="shared" si="3"/>
        <v>29243</v>
      </c>
      <c r="S6" s="35">
        <f t="shared" si="3"/>
        <v>147.53</v>
      </c>
      <c r="T6" s="35">
        <f t="shared" si="3"/>
        <v>198.22</v>
      </c>
      <c r="U6" s="35">
        <f t="shared" si="3"/>
        <v>28316</v>
      </c>
      <c r="V6" s="35">
        <f t="shared" si="3"/>
        <v>147.53</v>
      </c>
      <c r="W6" s="35">
        <f t="shared" si="3"/>
        <v>191.93</v>
      </c>
      <c r="X6" s="36">
        <f>IF(X7="",NA(),X7)</f>
        <v>96.79</v>
      </c>
      <c r="Y6" s="36">
        <f t="shared" ref="Y6:AG6" si="4">IF(Y7="",NA(),Y7)</f>
        <v>100.34</v>
      </c>
      <c r="Z6" s="36">
        <f t="shared" si="4"/>
        <v>99.42</v>
      </c>
      <c r="AA6" s="36">
        <f t="shared" si="4"/>
        <v>102.51</v>
      </c>
      <c r="AB6" s="36">
        <f t="shared" si="4"/>
        <v>102.84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610.75</v>
      </c>
      <c r="AU6" s="36">
        <f t="shared" ref="AU6:BC6" si="6">IF(AU7="",NA(),AU7)</f>
        <v>611.42999999999995</v>
      </c>
      <c r="AV6" s="36">
        <f t="shared" si="6"/>
        <v>592.17999999999995</v>
      </c>
      <c r="AW6" s="36">
        <f t="shared" si="6"/>
        <v>607.29</v>
      </c>
      <c r="AX6" s="36">
        <f t="shared" si="6"/>
        <v>444.31</v>
      </c>
      <c r="AY6" s="36">
        <f t="shared" si="6"/>
        <v>381.53</v>
      </c>
      <c r="AZ6" s="36">
        <f t="shared" si="6"/>
        <v>391.54</v>
      </c>
      <c r="BA6" s="36">
        <f t="shared" si="6"/>
        <v>384.34</v>
      </c>
      <c r="BB6" s="36">
        <f t="shared" si="6"/>
        <v>359.47</v>
      </c>
      <c r="BC6" s="36">
        <f t="shared" si="6"/>
        <v>369.69</v>
      </c>
      <c r="BD6" s="35" t="str">
        <f>IF(BD7="","",IF(BD7="-","【-】","【"&amp;SUBSTITUTE(TEXT(BD7,"#,##0.00"),"-","△")&amp;"】"))</f>
        <v>【261.93】</v>
      </c>
      <c r="BE6" s="36">
        <f>IF(BE7="",NA(),BE7)</f>
        <v>119.01</v>
      </c>
      <c r="BF6" s="36">
        <f t="shared" ref="BF6:BN6" si="7">IF(BF7="",NA(),BF7)</f>
        <v>136.77000000000001</v>
      </c>
      <c r="BG6" s="36">
        <f t="shared" si="7"/>
        <v>119.36</v>
      </c>
      <c r="BH6" s="36">
        <f t="shared" si="7"/>
        <v>107.08</v>
      </c>
      <c r="BI6" s="36">
        <f t="shared" si="7"/>
        <v>96.44</v>
      </c>
      <c r="BJ6" s="36">
        <f t="shared" si="7"/>
        <v>393.27</v>
      </c>
      <c r="BK6" s="36">
        <f t="shared" si="7"/>
        <v>386.97</v>
      </c>
      <c r="BL6" s="36">
        <f t="shared" si="7"/>
        <v>380.58</v>
      </c>
      <c r="BM6" s="36">
        <f t="shared" si="7"/>
        <v>401.79</v>
      </c>
      <c r="BN6" s="36">
        <f t="shared" si="7"/>
        <v>402.99</v>
      </c>
      <c r="BO6" s="35" t="str">
        <f>IF(BO7="","",IF(BO7="-","【-】","【"&amp;SUBSTITUTE(TEXT(BO7,"#,##0.00"),"-","△")&amp;"】"))</f>
        <v>【270.46】</v>
      </c>
      <c r="BP6" s="36">
        <f>IF(BP7="",NA(),BP7)</f>
        <v>93.29</v>
      </c>
      <c r="BQ6" s="36">
        <f t="shared" ref="BQ6:BY6" si="8">IF(BQ7="",NA(),BQ7)</f>
        <v>98.05</v>
      </c>
      <c r="BR6" s="36">
        <f t="shared" si="8"/>
        <v>93.55</v>
      </c>
      <c r="BS6" s="36">
        <f t="shared" si="8"/>
        <v>94.39</v>
      </c>
      <c r="BT6" s="36">
        <f t="shared" si="8"/>
        <v>89.59</v>
      </c>
      <c r="BU6" s="36">
        <f t="shared" si="8"/>
        <v>100.47</v>
      </c>
      <c r="BV6" s="36">
        <f t="shared" si="8"/>
        <v>101.72</v>
      </c>
      <c r="BW6" s="36">
        <f t="shared" si="8"/>
        <v>102.38</v>
      </c>
      <c r="BX6" s="36">
        <f t="shared" si="8"/>
        <v>100.12</v>
      </c>
      <c r="BY6" s="36">
        <f t="shared" si="8"/>
        <v>98.66</v>
      </c>
      <c r="BZ6" s="35" t="str">
        <f>IF(BZ7="","",IF(BZ7="-","【-】","【"&amp;SUBSTITUTE(TEXT(BZ7,"#,##0.00"),"-","△")&amp;"】"))</f>
        <v>【103.91】</v>
      </c>
      <c r="CA6" s="36">
        <f>IF(CA7="",NA(),CA7)</f>
        <v>288.43</v>
      </c>
      <c r="CB6" s="36">
        <f t="shared" ref="CB6:CJ6" si="9">IF(CB7="",NA(),CB7)</f>
        <v>274.18</v>
      </c>
      <c r="CC6" s="36">
        <f t="shared" si="9"/>
        <v>288.36</v>
      </c>
      <c r="CD6" s="36">
        <f t="shared" si="9"/>
        <v>286.39</v>
      </c>
      <c r="CE6" s="36">
        <f t="shared" si="9"/>
        <v>302.63</v>
      </c>
      <c r="CF6" s="36">
        <f t="shared" si="9"/>
        <v>169.82</v>
      </c>
      <c r="CG6" s="36">
        <f t="shared" si="9"/>
        <v>168.2</v>
      </c>
      <c r="CH6" s="36">
        <f t="shared" si="9"/>
        <v>168.67</v>
      </c>
      <c r="CI6" s="36">
        <f t="shared" si="9"/>
        <v>174.97</v>
      </c>
      <c r="CJ6" s="36">
        <f t="shared" si="9"/>
        <v>178.59</v>
      </c>
      <c r="CK6" s="35" t="str">
        <f>IF(CK7="","",IF(CK7="-","【-】","【"&amp;SUBSTITUTE(TEXT(CK7,"#,##0.00"),"-","△")&amp;"】"))</f>
        <v>【167.11】</v>
      </c>
      <c r="CL6" s="36">
        <f>IF(CL7="",NA(),CL7)</f>
        <v>71.010000000000005</v>
      </c>
      <c r="CM6" s="36">
        <f t="shared" ref="CM6:CU6" si="10">IF(CM7="",NA(),CM7)</f>
        <v>72.14</v>
      </c>
      <c r="CN6" s="36">
        <f t="shared" si="10"/>
        <v>72.430000000000007</v>
      </c>
      <c r="CO6" s="36">
        <f t="shared" si="10"/>
        <v>73.19</v>
      </c>
      <c r="CP6" s="36">
        <f t="shared" si="10"/>
        <v>73.06</v>
      </c>
      <c r="CQ6" s="36">
        <f t="shared" si="10"/>
        <v>55.13</v>
      </c>
      <c r="CR6" s="36">
        <f t="shared" si="10"/>
        <v>54.77</v>
      </c>
      <c r="CS6" s="36">
        <f t="shared" si="10"/>
        <v>54.92</v>
      </c>
      <c r="CT6" s="36">
        <f t="shared" si="10"/>
        <v>55.63</v>
      </c>
      <c r="CU6" s="36">
        <f t="shared" si="10"/>
        <v>55.03</v>
      </c>
      <c r="CV6" s="35" t="str">
        <f>IF(CV7="","",IF(CV7="-","【-】","【"&amp;SUBSTITUTE(TEXT(CV7,"#,##0.00"),"-","△")&amp;"】"))</f>
        <v>【60.27】</v>
      </c>
      <c r="CW6" s="36">
        <f>IF(CW7="",NA(),CW7)</f>
        <v>85.27</v>
      </c>
      <c r="CX6" s="36">
        <f t="shared" ref="CX6:DF6" si="11">IF(CX7="",NA(),CX7)</f>
        <v>83.29</v>
      </c>
      <c r="CY6" s="36">
        <f t="shared" si="11"/>
        <v>83.02</v>
      </c>
      <c r="CZ6" s="36">
        <f t="shared" si="11"/>
        <v>82.95</v>
      </c>
      <c r="DA6" s="36">
        <f t="shared" si="11"/>
        <v>83.53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51.35</v>
      </c>
      <c r="DI6" s="36">
        <f t="shared" ref="DI6:DQ6" si="12">IF(DI7="",NA(),DI7)</f>
        <v>53.26</v>
      </c>
      <c r="DJ6" s="36">
        <f t="shared" si="12"/>
        <v>50.82</v>
      </c>
      <c r="DK6" s="36">
        <f t="shared" si="12"/>
        <v>52.65</v>
      </c>
      <c r="DL6" s="36">
        <f t="shared" si="12"/>
        <v>52.44</v>
      </c>
      <c r="DM6" s="36">
        <f t="shared" si="12"/>
        <v>46.66</v>
      </c>
      <c r="DN6" s="36">
        <f t="shared" si="12"/>
        <v>47.46</v>
      </c>
      <c r="DO6" s="36">
        <f t="shared" si="12"/>
        <v>48.49</v>
      </c>
      <c r="DP6" s="36">
        <f t="shared" si="12"/>
        <v>48.05</v>
      </c>
      <c r="DQ6" s="36">
        <f t="shared" si="12"/>
        <v>48.87</v>
      </c>
      <c r="DR6" s="35" t="str">
        <f>IF(DR7="","",IF(DR7="-","【-】","【"&amp;SUBSTITUTE(TEXT(DR7,"#,##0.00"),"-","△")&amp;"】"))</f>
        <v>【48.85】</v>
      </c>
      <c r="DS6" s="36">
        <f>IF(DS7="",NA(),DS7)</f>
        <v>10.37</v>
      </c>
      <c r="DT6" s="36">
        <f t="shared" ref="DT6:EB6" si="13">IF(DT7="",NA(),DT7)</f>
        <v>10.16</v>
      </c>
      <c r="DU6" s="36">
        <f t="shared" si="13"/>
        <v>17.46</v>
      </c>
      <c r="DV6" s="36">
        <f t="shared" si="13"/>
        <v>17.29</v>
      </c>
      <c r="DW6" s="36">
        <f t="shared" si="13"/>
        <v>18.059999999999999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0.27</v>
      </c>
      <c r="EE6" s="35">
        <f t="shared" ref="EE6:EM6" si="14">IF(EE7="",NA(),EE7)</f>
        <v>0</v>
      </c>
      <c r="EF6" s="36">
        <f t="shared" si="14"/>
        <v>0.55000000000000004</v>
      </c>
      <c r="EG6" s="36">
        <f t="shared" si="14"/>
        <v>0.96</v>
      </c>
      <c r="EH6" s="36">
        <f t="shared" si="14"/>
        <v>0.26</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42081</v>
      </c>
      <c r="D7" s="38">
        <v>46</v>
      </c>
      <c r="E7" s="38">
        <v>1</v>
      </c>
      <c r="F7" s="38">
        <v>0</v>
      </c>
      <c r="G7" s="38">
        <v>1</v>
      </c>
      <c r="H7" s="38" t="s">
        <v>92</v>
      </c>
      <c r="I7" s="38" t="s">
        <v>93</v>
      </c>
      <c r="J7" s="38" t="s">
        <v>94</v>
      </c>
      <c r="K7" s="38" t="s">
        <v>95</v>
      </c>
      <c r="L7" s="38" t="s">
        <v>96</v>
      </c>
      <c r="M7" s="38" t="s">
        <v>97</v>
      </c>
      <c r="N7" s="39" t="s">
        <v>98</v>
      </c>
      <c r="O7" s="39">
        <v>85.65</v>
      </c>
      <c r="P7" s="39">
        <v>97.13</v>
      </c>
      <c r="Q7" s="39">
        <v>4910</v>
      </c>
      <c r="R7" s="39">
        <v>29243</v>
      </c>
      <c r="S7" s="39">
        <v>147.53</v>
      </c>
      <c r="T7" s="39">
        <v>198.22</v>
      </c>
      <c r="U7" s="39">
        <v>28316</v>
      </c>
      <c r="V7" s="39">
        <v>147.53</v>
      </c>
      <c r="W7" s="39">
        <v>191.93</v>
      </c>
      <c r="X7" s="39">
        <v>96.79</v>
      </c>
      <c r="Y7" s="39">
        <v>100.34</v>
      </c>
      <c r="Z7" s="39">
        <v>99.42</v>
      </c>
      <c r="AA7" s="39">
        <v>102.51</v>
      </c>
      <c r="AB7" s="39">
        <v>102.84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610.75</v>
      </c>
      <c r="AU7" s="39">
        <v>611.42999999999995</v>
      </c>
      <c r="AV7" s="39">
        <v>592.17999999999995</v>
      </c>
      <c r="AW7" s="39">
        <v>607.29</v>
      </c>
      <c r="AX7" s="39">
        <v>444.31</v>
      </c>
      <c r="AY7" s="39">
        <v>381.53</v>
      </c>
      <c r="AZ7" s="39">
        <v>391.54</v>
      </c>
      <c r="BA7" s="39">
        <v>384.34</v>
      </c>
      <c r="BB7" s="39">
        <v>359.47</v>
      </c>
      <c r="BC7" s="39">
        <v>369.69</v>
      </c>
      <c r="BD7" s="39">
        <v>261.93</v>
      </c>
      <c r="BE7" s="39">
        <v>119.01</v>
      </c>
      <c r="BF7" s="39">
        <v>136.77000000000001</v>
      </c>
      <c r="BG7" s="39">
        <v>119.36</v>
      </c>
      <c r="BH7" s="39">
        <v>107.08</v>
      </c>
      <c r="BI7" s="39">
        <v>96.44</v>
      </c>
      <c r="BJ7" s="39">
        <v>393.27</v>
      </c>
      <c r="BK7" s="39">
        <v>386.97</v>
      </c>
      <c r="BL7" s="39">
        <v>380.58</v>
      </c>
      <c r="BM7" s="39">
        <v>401.79</v>
      </c>
      <c r="BN7" s="39">
        <v>402.99</v>
      </c>
      <c r="BO7" s="39">
        <v>270.45999999999998</v>
      </c>
      <c r="BP7" s="39">
        <v>93.29</v>
      </c>
      <c r="BQ7" s="39">
        <v>98.05</v>
      </c>
      <c r="BR7" s="39">
        <v>93.55</v>
      </c>
      <c r="BS7" s="39">
        <v>94.39</v>
      </c>
      <c r="BT7" s="39">
        <v>89.59</v>
      </c>
      <c r="BU7" s="39">
        <v>100.47</v>
      </c>
      <c r="BV7" s="39">
        <v>101.72</v>
      </c>
      <c r="BW7" s="39">
        <v>102.38</v>
      </c>
      <c r="BX7" s="39">
        <v>100.12</v>
      </c>
      <c r="BY7" s="39">
        <v>98.66</v>
      </c>
      <c r="BZ7" s="39">
        <v>103.91</v>
      </c>
      <c r="CA7" s="39">
        <v>288.43</v>
      </c>
      <c r="CB7" s="39">
        <v>274.18</v>
      </c>
      <c r="CC7" s="39">
        <v>288.36</v>
      </c>
      <c r="CD7" s="39">
        <v>286.39</v>
      </c>
      <c r="CE7" s="39">
        <v>302.63</v>
      </c>
      <c r="CF7" s="39">
        <v>169.82</v>
      </c>
      <c r="CG7" s="39">
        <v>168.2</v>
      </c>
      <c r="CH7" s="39">
        <v>168.67</v>
      </c>
      <c r="CI7" s="39">
        <v>174.97</v>
      </c>
      <c r="CJ7" s="39">
        <v>178.59</v>
      </c>
      <c r="CK7" s="39">
        <v>167.11</v>
      </c>
      <c r="CL7" s="39">
        <v>71.010000000000005</v>
      </c>
      <c r="CM7" s="39">
        <v>72.14</v>
      </c>
      <c r="CN7" s="39">
        <v>72.430000000000007</v>
      </c>
      <c r="CO7" s="39">
        <v>73.19</v>
      </c>
      <c r="CP7" s="39">
        <v>73.06</v>
      </c>
      <c r="CQ7" s="39">
        <v>55.13</v>
      </c>
      <c r="CR7" s="39">
        <v>54.77</v>
      </c>
      <c r="CS7" s="39">
        <v>54.92</v>
      </c>
      <c r="CT7" s="39">
        <v>55.63</v>
      </c>
      <c r="CU7" s="39">
        <v>55.03</v>
      </c>
      <c r="CV7" s="39">
        <v>60.27</v>
      </c>
      <c r="CW7" s="39">
        <v>85.27</v>
      </c>
      <c r="CX7" s="39">
        <v>83.29</v>
      </c>
      <c r="CY7" s="39">
        <v>83.02</v>
      </c>
      <c r="CZ7" s="39">
        <v>82.95</v>
      </c>
      <c r="DA7" s="39">
        <v>83.53</v>
      </c>
      <c r="DB7" s="39">
        <v>83</v>
      </c>
      <c r="DC7" s="39">
        <v>82.89</v>
      </c>
      <c r="DD7" s="39">
        <v>82.66</v>
      </c>
      <c r="DE7" s="39">
        <v>82.04</v>
      </c>
      <c r="DF7" s="39">
        <v>81.900000000000006</v>
      </c>
      <c r="DG7" s="39">
        <v>89.92</v>
      </c>
      <c r="DH7" s="39">
        <v>51.35</v>
      </c>
      <c r="DI7" s="39">
        <v>53.26</v>
      </c>
      <c r="DJ7" s="39">
        <v>50.82</v>
      </c>
      <c r="DK7" s="39">
        <v>52.65</v>
      </c>
      <c r="DL7" s="39">
        <v>52.44</v>
      </c>
      <c r="DM7" s="39">
        <v>46.66</v>
      </c>
      <c r="DN7" s="39">
        <v>47.46</v>
      </c>
      <c r="DO7" s="39">
        <v>48.49</v>
      </c>
      <c r="DP7" s="39">
        <v>48.05</v>
      </c>
      <c r="DQ7" s="39">
        <v>48.87</v>
      </c>
      <c r="DR7" s="39">
        <v>48.85</v>
      </c>
      <c r="DS7" s="39">
        <v>10.37</v>
      </c>
      <c r="DT7" s="39">
        <v>10.16</v>
      </c>
      <c r="DU7" s="39">
        <v>17.46</v>
      </c>
      <c r="DV7" s="39">
        <v>17.29</v>
      </c>
      <c r="DW7" s="39">
        <v>18.059999999999999</v>
      </c>
      <c r="DX7" s="39">
        <v>9.85</v>
      </c>
      <c r="DY7" s="39">
        <v>9.7100000000000009</v>
      </c>
      <c r="DZ7" s="39">
        <v>12.79</v>
      </c>
      <c r="EA7" s="39">
        <v>13.39</v>
      </c>
      <c r="EB7" s="39">
        <v>14.85</v>
      </c>
      <c r="EC7" s="39">
        <v>17.8</v>
      </c>
      <c r="ED7" s="39">
        <v>0.27</v>
      </c>
      <c r="EE7" s="39">
        <v>0</v>
      </c>
      <c r="EF7" s="39">
        <v>0.55000000000000004</v>
      </c>
      <c r="EG7" s="39">
        <v>0.96</v>
      </c>
      <c r="EH7" s="39">
        <v>0.26</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02350000_kizai-11</cp:lastModifiedBy>
  <cp:lastPrinted>2020-02-21T05:46:48Z</cp:lastPrinted>
  <dcterms:created xsi:type="dcterms:W3CDTF">2019-12-05T04:09:10Z</dcterms:created>
  <dcterms:modified xsi:type="dcterms:W3CDTF">2021-02-26T00:43:38Z</dcterms:modified>
  <cp:category/>
</cp:coreProperties>
</file>