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1110下水道\普及管理係\【公営企業会計移行後】\決算統計・消費税\令和5年度分\経営比較分析表\07_角田市_0129修正_〈分析表の修正〉【宮城県市町村課】公営企業に係る経営比較分析表（令和５年度決算）の分析等について(依頼）\"/>
    </mc:Choice>
  </mc:AlternateContent>
  <xr:revisionPtr revIDLastSave="0" documentId="13_ncr:1_{A7AACF1E-D46E-4829-8AAA-DB15B9D8A875}" xr6:coauthVersionLast="47" xr6:coauthVersionMax="47" xr10:uidLastSave="{00000000-0000-0000-0000-000000000000}"/>
  <workbookProtection workbookAlgorithmName="SHA-512" workbookHashValue="Toyig4CG7Vn5p29/vN9gWUCXrK0VkGYI+iEj8LysXIHtSpJz9JGwsRxjBbWfowBmu+OOdKgbI7nc/OsnnNcoRA==" workbookSaltValue="aDKr0EqoB6Ln7Zk5Tx5gDw==" workbookSpinCount="100000" lockStructure="1"/>
  <bookViews>
    <workbookView xWindow="-120" yWindow="-120" windowWidth="29040" windowHeight="175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O6" i="5"/>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BB10" i="4"/>
  <c r="AT10" i="4"/>
  <c r="AL10" i="4"/>
  <c r="W10" i="4"/>
  <c r="P10" i="4"/>
  <c r="I10" i="4"/>
  <c r="BB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<sst xmlns="http://schemas.openxmlformats.org/spreadsheetml/2006/main" count="228" uniqueCount="113">
  <si>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</si>
  <si>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</si>
  <si>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</si>
  <si>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</si>
  <si>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</si>
  <si>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</si>
  <si>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</si>
  <si>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</si>
  <si>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</si>
  <si>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</si>
  <si>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</si>
  <si>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</si>
  <si>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</si>
  <si>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</si>
  <si>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</si>
  <si>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</si>
  <si>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</si>
  <si>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</si>
  <si>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</si>
  <si>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</si>
  <si>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</si>
  <si>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</si>
  <si>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</si>
  <si>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</si>
  <si>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</si>
  <si>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</si>
  <si>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</si>
  <si>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</si>
  <si>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</si>
  <si>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</si>
  <si>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</si>
  <si>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</si>
  <si>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</si>
  <si>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</si>
  <si>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</si>
  <si>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</si>
  <si>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</si>
  <si>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</si>
  <si>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</si>
  <si>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</si>
  <si>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</si>
  <si>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</si>
  <si>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</si>
  <si>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</si>
  <si>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</si>
  <si>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</si>
  <si>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</si>
  <si>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</si>
  <si>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</si>
  <si>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</si>
  <si>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</si>
  <si>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</si>
  <si>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</si>
  <si>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</si>
  <si>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</si>
  <si>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</si>
  <si>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</si>
  <si>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</si>
  <si>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</si>
  <si>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</si>
  <si>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</si>
  <si>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</si>
  <si>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</si>
  <si>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</si>
  <si>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</si>
  <si>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</si>
  <si>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</si>
  <si>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</si>
  <si>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</si>
  <si>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</si>
  <si>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</si>
  <si>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</si>
  <si>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</si>
  <si>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</si>
  <si>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</si>
  <si>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</si>
  <si>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</si>
  <si>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</si>
  <si>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</si>
  <si>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</si>
  <si>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</si>
  <si>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</si>
  <si>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</si>
  <si>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</si>
  <si>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</si>
  <si>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</si>
  <si>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</si>
  <si>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</si>
  <si>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</si>
  <si>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</si>
  <si>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</si>
  <si>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</si>
  <si>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</si>
  <si>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角田市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</si>
  <si>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</si>
  <si>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</si>
  <si>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</si>
  <si>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</si>
  <si>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</si>
  <si>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</si>
  <si>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</si>
  <si>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</si>
  <si>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</si>
  <si>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</si>
  <si>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</si>
  <si>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</si>
  <si>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</si>
  <si>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</si>
  <si>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</si>
  <si>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</si>
  <si>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令和５年度は100％を上回ったが、類似団体平均を下回っている。今後、給水人口の減少等による水道料金収入の減少が見込まれる中、継続的に黒字を維持するため、引き続き経費節減や料金収入の確保に努める。
③流動比率：令和５年度は類似団体平均を上回っているが今後の老朽管更新事業などにより資金残高の減少が見込まれるため、財務安全性に留意した計画的な事業推進を図る。
④企業債残高対給水収益比率：将来負担を考慮し企業債発行を抑制しているため、類似団体平均を下回っている。今後、耐用年数を過ぎた老朽配水管の増加に伴いこれまで以上に管路更新事業を推進する必要があることから、企業債発行による資金確保と将来負担とのバランスに留意する。
⑤料金回収率：令和５年度は100％を上回ったが、今後は水道料金収入の総体的な減少が見込まれることから、適切な料金水準を確保するため、さらなる経費削減を図るとともに受水費水準の変動に合わせた料金水準の適正化を図る。
⑥給水原価：令和５年度は類似団体平均を上回っているが、地理的条件等による受水費や減価償却費の影響が大きい。今後、施設管理などの効率化策を積極的に進めることで低廉な水の供給ができるよう努める。
⑧有収率：令和５年度は類似団体平均を下回っている。漏水調査の頻度ややり方を見直し早期漏水発見に努めるとともに適切な老朽管更新計画により耐震化を図ることで漏水発生の抑制に努める。</t>
    <rPh sb="538" eb="539">
      <t>シタ</t>
    </rPh>
    <phoneticPr fontId="4"/>
  </si>
  <si>
    <t>①有形固定資産減価償却率：令和５年度における減価償却率の減少は、浄水施設の除却によるものであり、他浄水場等施設や配水管等管路の経年化は進んでいる。老朽配水管は計画的に更新事業を実施しているが全体の管路延長が長大であるため、今後、適正な資金残高を確保しつつ、老朽管更新事業の加速化を図る。
③管路更新率：令和５年度は類似団体平均を下回っており、管路の老朽状況から見た適切な更新基準を踏まえると低い水準に留まっている。今後、適正な資金残高を確保しつつ、老朽管更新事業の加速化を図る。</t>
    <rPh sb="22" eb="26">
      <t>ゲンカショウキャク</t>
    </rPh>
    <rPh sb="26" eb="27">
      <t>リツ</t>
    </rPh>
    <rPh sb="28" eb="30">
      <t>ゲンショウ</t>
    </rPh>
    <rPh sb="32" eb="34">
      <t>ジョウスイ</t>
    </rPh>
    <rPh sb="34" eb="36">
      <t>シセツ</t>
    </rPh>
    <rPh sb="37" eb="39">
      <t>ジョキャク</t>
    </rPh>
    <rPh sb="48" eb="49">
      <t>ホカ</t>
    </rPh>
    <rPh sb="103" eb="105">
      <t>チョウダイ</t>
    </rPh>
    <rPh sb="166" eb="167">
      <t>シタ</t>
    </rPh>
    <phoneticPr fontId="4"/>
  </si>
  <si>
    <t>　令和５年度は経常収支比率が100％を少し上回ったが、今後の管路更新需要等を考慮した資金確保の面からすると十分とは言えない状況である。
　また、漏水の発生により有収率が低下していることから、漏水解消が喫緊の課題であることに加え、効率的な事業運営を行う上で、老朽管路更新は今後の大きな課題である。
　今後、給水人口の減少等に伴い給水収益の減少が見込まれることから、将来にわたり安定的な事業運営が可能となるよう、さらなる施設管理等の効率化を進めるとともに、適正な料金水準の確保のため料金改定等を検討していく。</t>
    <rPh sb="72" eb="74">
      <t>ロウスイ</t>
    </rPh>
    <rPh sb="75" eb="77">
      <t>ハッセイ</t>
    </rPh>
    <rPh sb="84" eb="86">
      <t>テイカ</t>
    </rPh>
    <rPh sb="95" eb="97">
      <t>ロウスイ</t>
    </rPh>
    <rPh sb="97" eb="99">
      <t>カイショウ</t>
    </rPh>
    <rPh sb="100" eb="102">
      <t>キッキン</t>
    </rPh>
    <rPh sb="103" eb="105">
      <t>カダイ</t>
    </rPh>
    <rPh sb="111" eb="112">
      <t>クワ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</si>
</sst>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0.28000000000000003</c:v>
                </c:pt>
                <c:pt idx="1">
                  <c:v>0.15</c:v>
                </c:pt>
                <c:pt idx="2">
                  <c:v>0.63</c:v>
                </c:pt>
                <c:pt idx="3">
                  <c:v>0.68</c:v>
                </c:pt>
                <c:pt idx="4">
                  <c:v>0.32</c:v>
                </c:pt>
              </c:numCache>
            </c:numRef>
          </c:val>
          <c:extLst>
            <c:ext xmlns:c16="http://schemas.microsoft.com/office/drawing/2014/chart" uri="{C3380CC4-5D6E-409C-BE32-E72D297353CC}">
              <c16:uniqueId val="{00000000-EB1B-4220-A32B-4E109E6251A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EB1B-4220-A32B-4E109E6251A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73.989999999999995</c:v>
                </c:pt>
                <c:pt idx="1">
                  <c:v>74.86</c:v>
                </c:pt>
                <c:pt idx="2">
                  <c:v>68.290000000000006</c:v>
                </c:pt>
                <c:pt idx="3">
                  <c:v>71</c:v>
                </c:pt>
                <c:pt idx="4">
                  <c:v>77.3</c:v>
                </c:pt>
              </c:numCache>
            </c:numRef>
          </c:val>
          <c:extLst>
            <c:ext xmlns:c16="http://schemas.microsoft.com/office/drawing/2014/chart" uri="{C3380CC4-5D6E-409C-BE32-E72D297353CC}">
              <c16:uniqueId val="{00000000-9046-4A62-92D4-234040B4EE8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9046-4A62-92D4-234040B4EE8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81.3</c:v>
                </c:pt>
                <c:pt idx="1">
                  <c:v>81</c:v>
                </c:pt>
                <c:pt idx="2">
                  <c:v>80.52</c:v>
                </c:pt>
                <c:pt idx="3">
                  <c:v>80.55</c:v>
                </c:pt>
                <c:pt idx="4">
                  <c:v>75.89</c:v>
                </c:pt>
              </c:numCache>
            </c:numRef>
          </c:val>
          <c:extLst>
            <c:ext xmlns:c16="http://schemas.microsoft.com/office/drawing/2014/chart" uri="{C3380CC4-5D6E-409C-BE32-E72D297353CC}">
              <c16:uniqueId val="{00000000-54D8-465C-8CFE-45084ABC9CD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54D8-465C-8CFE-45084ABC9CD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105.08</c:v>
                </c:pt>
                <c:pt idx="1">
                  <c:v>115.83</c:v>
                </c:pt>
                <c:pt idx="2">
                  <c:v>112.38</c:v>
                </c:pt>
                <c:pt idx="3">
                  <c:v>103.95</c:v>
                </c:pt>
                <c:pt idx="4">
                  <c:v>103.95</c:v>
                </c:pt>
              </c:numCache>
            </c:numRef>
          </c:val>
          <c:extLst>
            <c:ext xmlns:c16="http://schemas.microsoft.com/office/drawing/2014/chart" uri="{C3380CC4-5D6E-409C-BE32-E72D297353CC}">
              <c16:uniqueId val="{00000000-5296-411F-A16A-E530C667096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5296-411F-A16A-E530C667096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53.72</c:v>
                </c:pt>
                <c:pt idx="1">
                  <c:v>55.33</c:v>
                </c:pt>
                <c:pt idx="2">
                  <c:v>56.34</c:v>
                </c:pt>
                <c:pt idx="3">
                  <c:v>57.71</c:v>
                </c:pt>
                <c:pt idx="4">
                  <c:v>56.14</c:v>
                </c:pt>
              </c:numCache>
            </c:numRef>
          </c:val>
          <c:extLst>
            <c:ext xmlns:c16="http://schemas.microsoft.com/office/drawing/2014/chart" uri="{C3380CC4-5D6E-409C-BE32-E72D297353CC}">
              <c16:uniqueId val="{00000000-2D69-4CE5-8A54-38F6A853700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2D69-4CE5-8A54-38F6A853700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17.329999999999998</c:v>
                </c:pt>
                <c:pt idx="1">
                  <c:v>17.3</c:v>
                </c:pt>
                <c:pt idx="2">
                  <c:v>16.88</c:v>
                </c:pt>
                <c:pt idx="3">
                  <c:v>16.89</c:v>
                </c:pt>
                <c:pt idx="4">
                  <c:v>19.350000000000001</c:v>
                </c:pt>
              </c:numCache>
            </c:numRef>
          </c:val>
          <c:extLst>
            <c:ext xmlns:c16="http://schemas.microsoft.com/office/drawing/2014/chart" uri="{C3380CC4-5D6E-409C-BE32-E72D297353CC}">
              <c16:uniqueId val="{00000000-3665-4739-966F-4F24F1B17F8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3665-4739-966F-4F24F1B17F8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82-4F6C-A309-AA4D0FC8B16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4D82-4F6C-A309-AA4D0FC8B16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602.23</c:v>
                </c:pt>
                <c:pt idx="1">
                  <c:v>557.1</c:v>
                </c:pt>
                <c:pt idx="2">
                  <c:v>652.87</c:v>
                </c:pt>
                <c:pt idx="3">
                  <c:v>517.84</c:v>
                </c:pt>
                <c:pt idx="4">
                  <c:v>400.16</c:v>
                </c:pt>
              </c:numCache>
            </c:numRef>
          </c:val>
          <c:extLst>
            <c:ext xmlns:c16="http://schemas.microsoft.com/office/drawing/2014/chart" uri="{C3380CC4-5D6E-409C-BE32-E72D297353CC}">
              <c16:uniqueId val="{00000000-5A02-4541-A062-316BB95BDDB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5A02-4541-A062-316BB95BDDB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89.67</c:v>
                </c:pt>
                <c:pt idx="1">
                  <c:v>85.35</c:v>
                </c:pt>
                <c:pt idx="2">
                  <c:v>77.959999999999994</c:v>
                </c:pt>
                <c:pt idx="3">
                  <c:v>77.2</c:v>
                </c:pt>
                <c:pt idx="4">
                  <c:v>74.569999999999993</c:v>
                </c:pt>
              </c:numCache>
            </c:numRef>
          </c:val>
          <c:extLst>
            <c:ext xmlns:c16="http://schemas.microsoft.com/office/drawing/2014/chart" uri="{C3380CC4-5D6E-409C-BE32-E72D297353CC}">
              <c16:uniqueId val="{00000000-86C5-4ED9-99B4-139E850F0F5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86C5-4ED9-99B4-139E850F0F5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92.08</c:v>
                </c:pt>
                <c:pt idx="1">
                  <c:v>102.33</c:v>
                </c:pt>
                <c:pt idx="2">
                  <c:v>99.36</c:v>
                </c:pt>
                <c:pt idx="3">
                  <c:v>103.23</c:v>
                </c:pt>
                <c:pt idx="4">
                  <c:v>101.68</c:v>
                </c:pt>
              </c:numCache>
            </c:numRef>
          </c:val>
          <c:extLst>
            <c:ext xmlns:c16="http://schemas.microsoft.com/office/drawing/2014/chart" uri="{C3380CC4-5D6E-409C-BE32-E72D297353CC}">
              <c16:uniqueId val="{00000000-FB8B-41EB-BEED-A75B9A771D9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FB8B-41EB-BEED-A75B9A771D9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295.72000000000003</c:v>
                </c:pt>
                <c:pt idx="1">
                  <c:v>256.05</c:v>
                </c:pt>
                <c:pt idx="2">
                  <c:v>261.52</c:v>
                </c:pt>
                <c:pt idx="3">
                  <c:v>250.13</c:v>
                </c:pt>
                <c:pt idx="4">
                  <c:v>253.08</c:v>
                </c:pt>
              </c:numCache>
            </c:numRef>
          </c:val>
          <c:extLst>
            <c:ext xmlns:c16="http://schemas.microsoft.com/office/drawing/2014/chart" uri="{C3380CC4-5D6E-409C-BE32-E72D297353CC}">
              <c16:uniqueId val="{00000000-84CE-4C60-8E4F-BA4A0BE5705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84CE-4C60-8E4F-BA4A0BE5705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宮城県　角田市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26917</v>
      </c>
      <c r="AM8" s="44"/>
      <c r="AN8" s="44"/>
      <c r="AO8" s="44"/>
      <c r="AP8" s="44"/>
      <c r="AQ8" s="44"/>
      <c r="AR8" s="44"/>
      <c r="AS8" s="44"/>
      <c r="AT8" s="45">
        <f>データ!$S$6</f>
        <v>147.53</v>
      </c>
      <c r="AU8" s="46"/>
      <c r="AV8" s="46"/>
      <c r="AW8" s="46"/>
      <c r="AX8" s="46"/>
      <c r="AY8" s="46"/>
      <c r="AZ8" s="46"/>
      <c r="BA8" s="46"/>
      <c r="BB8" s="47">
        <f>データ!$T$6</f>
        <v>182.45</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88.32</v>
      </c>
      <c r="J10" s="46"/>
      <c r="K10" s="46"/>
      <c r="L10" s="46"/>
      <c r="M10" s="46"/>
      <c r="N10" s="46"/>
      <c r="O10" s="80"/>
      <c r="P10" s="47">
        <f>データ!$P$6</f>
        <v>97.05</v>
      </c>
      <c r="Q10" s="47"/>
      <c r="R10" s="47"/>
      <c r="S10" s="47"/>
      <c r="T10" s="47"/>
      <c r="U10" s="47"/>
      <c r="V10" s="47"/>
      <c r="W10" s="44">
        <f>データ!$Q$6</f>
        <v>4780</v>
      </c>
      <c r="X10" s="44"/>
      <c r="Y10" s="44"/>
      <c r="Z10" s="44"/>
      <c r="AA10" s="44"/>
      <c r="AB10" s="44"/>
      <c r="AC10" s="44"/>
      <c r="AD10" s="2"/>
      <c r="AE10" s="2"/>
      <c r="AF10" s="2"/>
      <c r="AG10" s="2"/>
      <c r="AH10" s="2"/>
      <c r="AI10" s="2"/>
      <c r="AJ10" s="2"/>
      <c r="AK10" s="2"/>
      <c r="AL10" s="44">
        <f>データ!$U$6</f>
        <v>25958</v>
      </c>
      <c r="AM10" s="44"/>
      <c r="AN10" s="44"/>
      <c r="AO10" s="44"/>
      <c r="AP10" s="44"/>
      <c r="AQ10" s="44"/>
      <c r="AR10" s="44"/>
      <c r="AS10" s="44"/>
      <c r="AT10" s="45">
        <f>データ!$V$6</f>
        <v>147.53</v>
      </c>
      <c r="AU10" s="46"/>
      <c r="AV10" s="46"/>
      <c r="AW10" s="46"/>
      <c r="AX10" s="46"/>
      <c r="AY10" s="46"/>
      <c r="AZ10" s="46"/>
      <c r="BA10" s="46"/>
      <c r="BB10" s="47">
        <f>データ!$W$6</f>
        <v>175.95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0RdA99KNRp9MMt6+neQ0GWUxQD7kqSDugn0kdK7PHF3XTt5wjmeTBCfgY4Q7pp2NZ6/3V+rF2Sc9BPHoNsYb9Q==" saltValue="tUnsO3OHNheqRn3Oe22dW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42081</v>
      </c>
      <c r="D6" s="20">
        <f t="shared" si="3"/>
        <v>46</v>
      </c>
      <c r="E6" s="20">
        <f t="shared" si="3"/>
        <v>1</v>
      </c>
      <c r="F6" s="20">
        <f t="shared" si="3"/>
        <v>0</v>
      </c>
      <c r="G6" s="20">
        <f t="shared" si="3"/>
        <v>1</v>
      </c>
      <c r="H6" s="20" t="str">
        <f t="shared" si="3"/>
        <v>宮城県　角田市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88.32</v>
      </c>
      <c r="P6" s="21">
        <f t="shared" si="3"/>
        <v>97.05</v>
      </c>
      <c r="Q6" s="21">
        <f t="shared" si="3"/>
        <v>4780</v>
      </c>
      <c r="R6" s="21">
        <f t="shared" si="3"/>
        <v>26917</v>
      </c>
      <c r="S6" s="21">
        <f t="shared" si="3"/>
        <v>147.53</v>
      </c>
      <c r="T6" s="21">
        <f t="shared" si="3"/>
        <v>182.45</v>
      </c>
      <c r="U6" s="21">
        <f t="shared" si="3"/>
        <v>25958</v>
      </c>
      <c r="V6" s="21">
        <f t="shared" si="3"/>
        <v>147.53</v>
      </c>
      <c r="W6" s="21">
        <f t="shared" si="3"/>
        <v>175.95</v>
      </c>
      <c r="X6" s="22">
        <f>IF(X7="",NA(),X7)</f>
        <v>105.08</v>
      </c>
      <c r="Y6" s="22">
        <f t="shared" ref="Y6:AG6" si="4">IF(Y7="",NA(),Y7)</f>
        <v>115.83</v>
      </c>
      <c r="Z6" s="22">
        <f t="shared" si="4"/>
        <v>112.38</v>
      </c>
      <c r="AA6" s="22">
        <f t="shared" si="4"/>
        <v>103.95</v>
      </c>
      <c r="AB6" s="22">
        <f t="shared" si="4"/>
        <v>103.95</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602.23</v>
      </c>
      <c r="AU6" s="22">
        <f t="shared" ref="AU6:BC6" si="6">IF(AU7="",NA(),AU7)</f>
        <v>557.1</v>
      </c>
      <c r="AV6" s="22">
        <f t="shared" si="6"/>
        <v>652.87</v>
      </c>
      <c r="AW6" s="22">
        <f t="shared" si="6"/>
        <v>517.84</v>
      </c>
      <c r="AX6" s="22">
        <f t="shared" si="6"/>
        <v>400.16</v>
      </c>
      <c r="AY6" s="22">
        <f t="shared" si="6"/>
        <v>379.08</v>
      </c>
      <c r="AZ6" s="22">
        <f t="shared" si="6"/>
        <v>367.55</v>
      </c>
      <c r="BA6" s="22">
        <f t="shared" si="6"/>
        <v>378.56</v>
      </c>
      <c r="BB6" s="22">
        <f t="shared" si="6"/>
        <v>364.46</v>
      </c>
      <c r="BC6" s="22">
        <f t="shared" si="6"/>
        <v>338.89</v>
      </c>
      <c r="BD6" s="21" t="str">
        <f>IF(BD7="","",IF(BD7="-","【-】","【"&amp;SUBSTITUTE(TEXT(BD7,"#,##0.00"),"-","△")&amp;"】"))</f>
        <v>【243.36】</v>
      </c>
      <c r="BE6" s="22">
        <f>IF(BE7="",NA(),BE7)</f>
        <v>89.67</v>
      </c>
      <c r="BF6" s="22">
        <f t="shared" ref="BF6:BN6" si="7">IF(BF7="",NA(),BF7)</f>
        <v>85.35</v>
      </c>
      <c r="BG6" s="22">
        <f t="shared" si="7"/>
        <v>77.959999999999994</v>
      </c>
      <c r="BH6" s="22">
        <f t="shared" si="7"/>
        <v>77.2</v>
      </c>
      <c r="BI6" s="22">
        <f t="shared" si="7"/>
        <v>74.569999999999993</v>
      </c>
      <c r="BJ6" s="22">
        <f t="shared" si="7"/>
        <v>398.98</v>
      </c>
      <c r="BK6" s="22">
        <f t="shared" si="7"/>
        <v>418.68</v>
      </c>
      <c r="BL6" s="22">
        <f t="shared" si="7"/>
        <v>395.68</v>
      </c>
      <c r="BM6" s="22">
        <f t="shared" si="7"/>
        <v>403.72</v>
      </c>
      <c r="BN6" s="22">
        <f t="shared" si="7"/>
        <v>400.21</v>
      </c>
      <c r="BO6" s="21" t="str">
        <f>IF(BO7="","",IF(BO7="-","【-】","【"&amp;SUBSTITUTE(TEXT(BO7,"#,##0.00"),"-","△")&amp;"】"))</f>
        <v>【265.93】</v>
      </c>
      <c r="BP6" s="22">
        <f>IF(BP7="",NA(),BP7)</f>
        <v>92.08</v>
      </c>
      <c r="BQ6" s="22">
        <f t="shared" ref="BQ6:BY6" si="8">IF(BQ7="",NA(),BQ7)</f>
        <v>102.33</v>
      </c>
      <c r="BR6" s="22">
        <f t="shared" si="8"/>
        <v>99.36</v>
      </c>
      <c r="BS6" s="22">
        <f t="shared" si="8"/>
        <v>103.23</v>
      </c>
      <c r="BT6" s="22">
        <f t="shared" si="8"/>
        <v>101.68</v>
      </c>
      <c r="BU6" s="22">
        <f t="shared" si="8"/>
        <v>98.64</v>
      </c>
      <c r="BV6" s="22">
        <f t="shared" si="8"/>
        <v>94.78</v>
      </c>
      <c r="BW6" s="22">
        <f t="shared" si="8"/>
        <v>97.59</v>
      </c>
      <c r="BX6" s="22">
        <f t="shared" si="8"/>
        <v>92.17</v>
      </c>
      <c r="BY6" s="22">
        <f t="shared" si="8"/>
        <v>92.83</v>
      </c>
      <c r="BZ6" s="21" t="str">
        <f>IF(BZ7="","",IF(BZ7="-","【-】","【"&amp;SUBSTITUTE(TEXT(BZ7,"#,##0.00"),"-","△")&amp;"】"))</f>
        <v>【97.82】</v>
      </c>
      <c r="CA6" s="22">
        <f>IF(CA7="",NA(),CA7)</f>
        <v>295.72000000000003</v>
      </c>
      <c r="CB6" s="22">
        <f t="shared" ref="CB6:CJ6" si="9">IF(CB7="",NA(),CB7)</f>
        <v>256.05</v>
      </c>
      <c r="CC6" s="22">
        <f t="shared" si="9"/>
        <v>261.52</v>
      </c>
      <c r="CD6" s="22">
        <f t="shared" si="9"/>
        <v>250.13</v>
      </c>
      <c r="CE6" s="22">
        <f t="shared" si="9"/>
        <v>253.08</v>
      </c>
      <c r="CF6" s="22">
        <f t="shared" si="9"/>
        <v>178.92</v>
      </c>
      <c r="CG6" s="22">
        <f t="shared" si="9"/>
        <v>181.3</v>
      </c>
      <c r="CH6" s="22">
        <f t="shared" si="9"/>
        <v>181.71</v>
      </c>
      <c r="CI6" s="22">
        <f t="shared" si="9"/>
        <v>188.51</v>
      </c>
      <c r="CJ6" s="22">
        <f t="shared" si="9"/>
        <v>189.43</v>
      </c>
      <c r="CK6" s="21" t="str">
        <f>IF(CK7="","",IF(CK7="-","【-】","【"&amp;SUBSTITUTE(TEXT(CK7,"#,##0.00"),"-","△")&amp;"】"))</f>
        <v>【177.56】</v>
      </c>
      <c r="CL6" s="22">
        <f>IF(CL7="",NA(),CL7)</f>
        <v>73.989999999999995</v>
      </c>
      <c r="CM6" s="22">
        <f t="shared" ref="CM6:CU6" si="10">IF(CM7="",NA(),CM7)</f>
        <v>74.86</v>
      </c>
      <c r="CN6" s="22">
        <f t="shared" si="10"/>
        <v>68.290000000000006</v>
      </c>
      <c r="CO6" s="22">
        <f t="shared" si="10"/>
        <v>71</v>
      </c>
      <c r="CP6" s="22">
        <f t="shared" si="10"/>
        <v>77.3</v>
      </c>
      <c r="CQ6" s="22">
        <f t="shared" si="10"/>
        <v>55.14</v>
      </c>
      <c r="CR6" s="22">
        <f t="shared" si="10"/>
        <v>55.89</v>
      </c>
      <c r="CS6" s="22">
        <f t="shared" si="10"/>
        <v>55.72</v>
      </c>
      <c r="CT6" s="22">
        <f t="shared" si="10"/>
        <v>55.31</v>
      </c>
      <c r="CU6" s="22">
        <f t="shared" si="10"/>
        <v>55.14</v>
      </c>
      <c r="CV6" s="21" t="str">
        <f>IF(CV7="","",IF(CV7="-","【-】","【"&amp;SUBSTITUTE(TEXT(CV7,"#,##0.00"),"-","△")&amp;"】"))</f>
        <v>【59.81】</v>
      </c>
      <c r="CW6" s="22">
        <f>IF(CW7="",NA(),CW7)</f>
        <v>81.3</v>
      </c>
      <c r="CX6" s="22">
        <f t="shared" ref="CX6:DF6" si="11">IF(CX7="",NA(),CX7)</f>
        <v>81</v>
      </c>
      <c r="CY6" s="22">
        <f t="shared" si="11"/>
        <v>80.52</v>
      </c>
      <c r="CZ6" s="22">
        <f t="shared" si="11"/>
        <v>80.55</v>
      </c>
      <c r="DA6" s="22">
        <f t="shared" si="11"/>
        <v>75.89</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53.72</v>
      </c>
      <c r="DI6" s="22">
        <f t="shared" ref="DI6:DQ6" si="12">IF(DI7="",NA(),DI7)</f>
        <v>55.33</v>
      </c>
      <c r="DJ6" s="22">
        <f t="shared" si="12"/>
        <v>56.34</v>
      </c>
      <c r="DK6" s="22">
        <f t="shared" si="12"/>
        <v>57.71</v>
      </c>
      <c r="DL6" s="22">
        <f t="shared" si="12"/>
        <v>56.14</v>
      </c>
      <c r="DM6" s="22">
        <f t="shared" si="12"/>
        <v>49.92</v>
      </c>
      <c r="DN6" s="22">
        <f t="shared" si="12"/>
        <v>50.63</v>
      </c>
      <c r="DO6" s="22">
        <f t="shared" si="12"/>
        <v>51.29</v>
      </c>
      <c r="DP6" s="22">
        <f t="shared" si="12"/>
        <v>52.2</v>
      </c>
      <c r="DQ6" s="22">
        <f t="shared" si="12"/>
        <v>52.7</v>
      </c>
      <c r="DR6" s="21" t="str">
        <f>IF(DR7="","",IF(DR7="-","【-】","【"&amp;SUBSTITUTE(TEXT(DR7,"#,##0.00"),"-","△")&amp;"】"))</f>
        <v>【52.02】</v>
      </c>
      <c r="DS6" s="22">
        <f>IF(DS7="",NA(),DS7)</f>
        <v>17.329999999999998</v>
      </c>
      <c r="DT6" s="22">
        <f t="shared" ref="DT6:EB6" si="13">IF(DT7="",NA(),DT7)</f>
        <v>17.3</v>
      </c>
      <c r="DU6" s="22">
        <f t="shared" si="13"/>
        <v>16.88</v>
      </c>
      <c r="DV6" s="22">
        <f t="shared" si="13"/>
        <v>16.89</v>
      </c>
      <c r="DW6" s="22">
        <f t="shared" si="13"/>
        <v>19.350000000000001</v>
      </c>
      <c r="DX6" s="22">
        <f t="shared" si="13"/>
        <v>16.88</v>
      </c>
      <c r="DY6" s="22">
        <f t="shared" si="13"/>
        <v>18.28</v>
      </c>
      <c r="DZ6" s="22">
        <f t="shared" si="13"/>
        <v>19.61</v>
      </c>
      <c r="EA6" s="22">
        <f t="shared" si="13"/>
        <v>20.73</v>
      </c>
      <c r="EB6" s="22">
        <f t="shared" si="13"/>
        <v>22.86</v>
      </c>
      <c r="EC6" s="21" t="str">
        <f>IF(EC7="","",IF(EC7="-","【-】","【"&amp;SUBSTITUTE(TEXT(EC7,"#,##0.00"),"-","△")&amp;"】"))</f>
        <v>【25.37】</v>
      </c>
      <c r="ED6" s="22">
        <f>IF(ED7="",NA(),ED7)</f>
        <v>0.28000000000000003</v>
      </c>
      <c r="EE6" s="22">
        <f t="shared" ref="EE6:EM6" si="14">IF(EE7="",NA(),EE7)</f>
        <v>0.15</v>
      </c>
      <c r="EF6" s="22">
        <f t="shared" si="14"/>
        <v>0.63</v>
      </c>
      <c r="EG6" s="22">
        <f t="shared" si="14"/>
        <v>0.68</v>
      </c>
      <c r="EH6" s="22">
        <f t="shared" si="14"/>
        <v>0.32</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42081</v>
      </c>
      <c r="D7" s="24">
        <v>46</v>
      </c>
      <c r="E7" s="24">
        <v>1</v>
      </c>
      <c r="F7" s="24">
        <v>0</v>
      </c>
      <c r="G7" s="24">
        <v>1</v>
      </c>
      <c r="H7" s="24" t="s">
        <v>93</v>
      </c>
      <c r="I7" s="24" t="s">
        <v>94</v>
      </c>
      <c r="J7" s="24" t="s">
        <v>95</v>
      </c>
      <c r="K7" s="24" t="s">
        <v>96</v>
      </c>
      <c r="L7" s="24" t="s">
        <v>97</v>
      </c>
      <c r="M7" s="24" t="s">
        <v>98</v>
      </c>
      <c r="N7" s="25" t="s">
        <v>99</v>
      </c>
      <c r="O7" s="25">
        <v>88.32</v>
      </c>
      <c r="P7" s="25">
        <v>97.05</v>
      </c>
      <c r="Q7" s="25">
        <v>4780</v>
      </c>
      <c r="R7" s="25">
        <v>26917</v>
      </c>
      <c r="S7" s="25">
        <v>147.53</v>
      </c>
      <c r="T7" s="25">
        <v>182.45</v>
      </c>
      <c r="U7" s="25">
        <v>25958</v>
      </c>
      <c r="V7" s="25">
        <v>147.53</v>
      </c>
      <c r="W7" s="25">
        <v>175.95</v>
      </c>
      <c r="X7" s="25">
        <v>105.08</v>
      </c>
      <c r="Y7" s="25">
        <v>115.83</v>
      </c>
      <c r="Z7" s="25">
        <v>112.38</v>
      </c>
      <c r="AA7" s="25">
        <v>103.95</v>
      </c>
      <c r="AB7" s="25">
        <v>103.95</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602.23</v>
      </c>
      <c r="AU7" s="25">
        <v>557.1</v>
      </c>
      <c r="AV7" s="25">
        <v>652.87</v>
      </c>
      <c r="AW7" s="25">
        <v>517.84</v>
      </c>
      <c r="AX7" s="25">
        <v>400.16</v>
      </c>
      <c r="AY7" s="25">
        <v>379.08</v>
      </c>
      <c r="AZ7" s="25">
        <v>367.55</v>
      </c>
      <c r="BA7" s="25">
        <v>378.56</v>
      </c>
      <c r="BB7" s="25">
        <v>364.46</v>
      </c>
      <c r="BC7" s="25">
        <v>338.89</v>
      </c>
      <c r="BD7" s="25">
        <v>243.36</v>
      </c>
      <c r="BE7" s="25">
        <v>89.67</v>
      </c>
      <c r="BF7" s="25">
        <v>85.35</v>
      </c>
      <c r="BG7" s="25">
        <v>77.959999999999994</v>
      </c>
      <c r="BH7" s="25">
        <v>77.2</v>
      </c>
      <c r="BI7" s="25">
        <v>74.569999999999993</v>
      </c>
      <c r="BJ7" s="25">
        <v>398.98</v>
      </c>
      <c r="BK7" s="25">
        <v>418.68</v>
      </c>
      <c r="BL7" s="25">
        <v>395.68</v>
      </c>
      <c r="BM7" s="25">
        <v>403.72</v>
      </c>
      <c r="BN7" s="25">
        <v>400.21</v>
      </c>
      <c r="BO7" s="25">
        <v>265.93</v>
      </c>
      <c r="BP7" s="25">
        <v>92.08</v>
      </c>
      <c r="BQ7" s="25">
        <v>102.33</v>
      </c>
      <c r="BR7" s="25">
        <v>99.36</v>
      </c>
      <c r="BS7" s="25">
        <v>103.23</v>
      </c>
      <c r="BT7" s="25">
        <v>101.68</v>
      </c>
      <c r="BU7" s="25">
        <v>98.64</v>
      </c>
      <c r="BV7" s="25">
        <v>94.78</v>
      </c>
      <c r="BW7" s="25">
        <v>97.59</v>
      </c>
      <c r="BX7" s="25">
        <v>92.17</v>
      </c>
      <c r="BY7" s="25">
        <v>92.83</v>
      </c>
      <c r="BZ7" s="25">
        <v>97.82</v>
      </c>
      <c r="CA7" s="25">
        <v>295.72000000000003</v>
      </c>
      <c r="CB7" s="25">
        <v>256.05</v>
      </c>
      <c r="CC7" s="25">
        <v>261.52</v>
      </c>
      <c r="CD7" s="25">
        <v>250.13</v>
      </c>
      <c r="CE7" s="25">
        <v>253.08</v>
      </c>
      <c r="CF7" s="25">
        <v>178.92</v>
      </c>
      <c r="CG7" s="25">
        <v>181.3</v>
      </c>
      <c r="CH7" s="25">
        <v>181.71</v>
      </c>
      <c r="CI7" s="25">
        <v>188.51</v>
      </c>
      <c r="CJ7" s="25">
        <v>189.43</v>
      </c>
      <c r="CK7" s="25">
        <v>177.56</v>
      </c>
      <c r="CL7" s="25">
        <v>73.989999999999995</v>
      </c>
      <c r="CM7" s="25">
        <v>74.86</v>
      </c>
      <c r="CN7" s="25">
        <v>68.290000000000006</v>
      </c>
      <c r="CO7" s="25">
        <v>71</v>
      </c>
      <c r="CP7" s="25">
        <v>77.3</v>
      </c>
      <c r="CQ7" s="25">
        <v>55.14</v>
      </c>
      <c r="CR7" s="25">
        <v>55.89</v>
      </c>
      <c r="CS7" s="25">
        <v>55.72</v>
      </c>
      <c r="CT7" s="25">
        <v>55.31</v>
      </c>
      <c r="CU7" s="25">
        <v>55.14</v>
      </c>
      <c r="CV7" s="25">
        <v>59.81</v>
      </c>
      <c r="CW7" s="25">
        <v>81.3</v>
      </c>
      <c r="CX7" s="25">
        <v>81</v>
      </c>
      <c r="CY7" s="25">
        <v>80.52</v>
      </c>
      <c r="CZ7" s="25">
        <v>80.55</v>
      </c>
      <c r="DA7" s="25">
        <v>75.89</v>
      </c>
      <c r="DB7" s="25">
        <v>81.39</v>
      </c>
      <c r="DC7" s="25">
        <v>81.27</v>
      </c>
      <c r="DD7" s="25">
        <v>81.260000000000005</v>
      </c>
      <c r="DE7" s="25">
        <v>80.36</v>
      </c>
      <c r="DF7" s="25">
        <v>80.13</v>
      </c>
      <c r="DG7" s="25">
        <v>89.42</v>
      </c>
      <c r="DH7" s="25">
        <v>53.72</v>
      </c>
      <c r="DI7" s="25">
        <v>55.33</v>
      </c>
      <c r="DJ7" s="25">
        <v>56.34</v>
      </c>
      <c r="DK7" s="25">
        <v>57.71</v>
      </c>
      <c r="DL7" s="25">
        <v>56.14</v>
      </c>
      <c r="DM7" s="25">
        <v>49.92</v>
      </c>
      <c r="DN7" s="25">
        <v>50.63</v>
      </c>
      <c r="DO7" s="25">
        <v>51.29</v>
      </c>
      <c r="DP7" s="25">
        <v>52.2</v>
      </c>
      <c r="DQ7" s="25">
        <v>52.7</v>
      </c>
      <c r="DR7" s="25">
        <v>52.02</v>
      </c>
      <c r="DS7" s="25">
        <v>17.329999999999998</v>
      </c>
      <c r="DT7" s="25">
        <v>17.3</v>
      </c>
      <c r="DU7" s="25">
        <v>16.88</v>
      </c>
      <c r="DV7" s="25">
        <v>16.89</v>
      </c>
      <c r="DW7" s="25">
        <v>19.350000000000001</v>
      </c>
      <c r="DX7" s="25">
        <v>16.88</v>
      </c>
      <c r="DY7" s="25">
        <v>18.28</v>
      </c>
      <c r="DZ7" s="25">
        <v>19.61</v>
      </c>
      <c r="EA7" s="25">
        <v>20.73</v>
      </c>
      <c r="EB7" s="25">
        <v>22.86</v>
      </c>
      <c r="EC7" s="25">
        <v>25.37</v>
      </c>
      <c r="ED7" s="25">
        <v>0.28000000000000003</v>
      </c>
      <c r="EE7" s="25">
        <v>0.15</v>
      </c>
      <c r="EF7" s="25">
        <v>0.63</v>
      </c>
      <c r="EG7" s="25">
        <v>0.68</v>
      </c>
      <c r="EH7" s="25">
        <v>0.32</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2025-01-24T06:44:26Z</dcterms:created>
  <dcterms:modified xsi:type="dcterms:W3CDTF">2025-02-04T00:35:51Z</dcterms:modified>
  <cp:category/>
</cp:coreProperties>
</file>